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fa3d36df7b30062/デスクトップ/"/>
    </mc:Choice>
  </mc:AlternateContent>
  <xr:revisionPtr revIDLastSave="707" documentId="8_{D0A30C1C-EB6E-41A0-8209-CB254452027A}" xr6:coauthVersionLast="47" xr6:coauthVersionMax="47" xr10:uidLastSave="{3717C4CD-8279-4294-8C2C-34F18F46EC68}"/>
  <bookViews>
    <workbookView xWindow="6405" yWindow="1560" windowWidth="28800" windowHeight="18780" tabRatio="862" xr2:uid="{86DB3E63-485C-4D72-B16B-5689B5CFD7C0}"/>
  </bookViews>
  <sheets>
    <sheet name="1. 前提" sheetId="6" r:id="rId1"/>
    <sheet name="2. 月次売上高（ご記入ください）" sheetId="8" r:id="rId2"/>
    <sheet name="3. 通常枠（第５回公募用）" sheetId="7" state="hidden" r:id="rId3"/>
    <sheet name="4. 通常枠（第６回公募用）" sheetId="5" r:id="rId4"/>
    <sheet name="5. 回復・再生応援枠（第６回公募用）" sheetId="4" r:id="rId5"/>
  </sheets>
  <definedNames>
    <definedName name="_xlnm.Print_Area" localSheetId="2">'3. 通常枠（第５回公募用）'!$A$2:$P$6</definedName>
    <definedName name="_xlnm.Print_Area" localSheetId="3">'4. 通常枠（第６回公募用）'!$A$2:$P$5</definedName>
    <definedName name="_xlnm.Print_Area" localSheetId="4">'5. 回復・再生応援枠（第６回公募用）'!$A$2:$N$5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1" i="7" l="1"/>
  <c r="R11" i="7"/>
  <c r="V11" i="7" s="1"/>
  <c r="L20" i="7"/>
  <c r="L14" i="7"/>
  <c r="K14" i="7"/>
  <c r="J14" i="7"/>
  <c r="U14" i="7" s="1"/>
  <c r="S13" i="7"/>
  <c r="S12" i="7"/>
  <c r="L11" i="7"/>
  <c r="J11" i="7"/>
  <c r="U11" i="7" s="1"/>
  <c r="K11" i="7"/>
  <c r="S25" i="7"/>
  <c r="R13" i="7"/>
  <c r="V13" i="7" s="1"/>
  <c r="R12" i="7"/>
  <c r="V12" i="7" s="1"/>
  <c r="S12" i="5"/>
  <c r="S11" i="5"/>
  <c r="S10" i="5"/>
  <c r="R12" i="5"/>
  <c r="R11" i="5"/>
  <c r="R10" i="5"/>
  <c r="B9" i="5"/>
  <c r="B48" i="7"/>
  <c r="J34" i="7" s="1"/>
  <c r="B47" i="7"/>
  <c r="J33" i="7" s="1"/>
  <c r="B46" i="7"/>
  <c r="B45" i="7"/>
  <c r="B44" i="7"/>
  <c r="B43" i="7"/>
  <c r="B42" i="7"/>
  <c r="B41" i="7"/>
  <c r="J27" i="7" s="1"/>
  <c r="B40" i="7"/>
  <c r="J26" i="7" s="1"/>
  <c r="U26" i="7" s="1"/>
  <c r="B39" i="7"/>
  <c r="J25" i="7" s="1"/>
  <c r="U25" i="7" s="1"/>
  <c r="B38" i="7"/>
  <c r="B37" i="7"/>
  <c r="B36" i="7"/>
  <c r="B35" i="7"/>
  <c r="K33" i="7" s="1"/>
  <c r="B34" i="7"/>
  <c r="B33" i="7"/>
  <c r="K31" i="7" s="1"/>
  <c r="B32" i="7"/>
  <c r="K30" i="7" s="1"/>
  <c r="B31" i="7"/>
  <c r="K29" i="7" s="1"/>
  <c r="B30" i="7"/>
  <c r="B29" i="7"/>
  <c r="B28" i="7"/>
  <c r="B27" i="7"/>
  <c r="B26" i="7"/>
  <c r="K24" i="7" s="1"/>
  <c r="B25" i="7"/>
  <c r="K23" i="7" s="1"/>
  <c r="B24" i="7"/>
  <c r="L34" i="7" s="1"/>
  <c r="B23" i="7"/>
  <c r="K21" i="7" s="1"/>
  <c r="B22" i="7"/>
  <c r="B21" i="7"/>
  <c r="B20" i="7"/>
  <c r="L30" i="7" s="1"/>
  <c r="B19" i="7"/>
  <c r="L29" i="7" s="1"/>
  <c r="B18" i="7"/>
  <c r="B17" i="7"/>
  <c r="L27" i="7" s="1"/>
  <c r="B16" i="7"/>
  <c r="B15" i="7"/>
  <c r="B14" i="7"/>
  <c r="B13" i="7"/>
  <c r="B12" i="7"/>
  <c r="L22" i="7" s="1"/>
  <c r="B11" i="7"/>
  <c r="L21" i="7" s="1"/>
  <c r="B10" i="7"/>
  <c r="B46" i="4"/>
  <c r="B45" i="4"/>
  <c r="J13" i="4" s="1"/>
  <c r="B44" i="4"/>
  <c r="J12" i="4" s="1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K11" i="4" s="1"/>
  <c r="B30" i="4"/>
  <c r="B29" i="4"/>
  <c r="K9" i="4" s="1"/>
  <c r="B28" i="4"/>
  <c r="B27" i="4"/>
  <c r="B26" i="4"/>
  <c r="B25" i="4"/>
  <c r="B24" i="4"/>
  <c r="B23" i="4"/>
  <c r="B22" i="4"/>
  <c r="B21" i="4"/>
  <c r="K13" i="4" s="1"/>
  <c r="B20" i="4"/>
  <c r="K12" i="4" s="1"/>
  <c r="B19" i="4"/>
  <c r="B18" i="4"/>
  <c r="B17" i="4"/>
  <c r="B16" i="4"/>
  <c r="B15" i="4"/>
  <c r="B14" i="4"/>
  <c r="B13" i="4"/>
  <c r="B12" i="4"/>
  <c r="B11" i="4"/>
  <c r="B10" i="4"/>
  <c r="B9" i="4"/>
  <c r="B8" i="4"/>
  <c r="L12" i="4" s="1"/>
  <c r="B47" i="5"/>
  <c r="B46" i="5"/>
  <c r="B45" i="5"/>
  <c r="J31" i="5" s="1"/>
  <c r="U31" i="5" s="1"/>
  <c r="B44" i="5"/>
  <c r="J30" i="5" s="1"/>
  <c r="U30" i="5" s="1"/>
  <c r="B43" i="5"/>
  <c r="B42" i="5"/>
  <c r="B41" i="5"/>
  <c r="B40" i="5"/>
  <c r="J26" i="5" s="1"/>
  <c r="U26" i="5" s="1"/>
  <c r="B39" i="5"/>
  <c r="B38" i="5"/>
  <c r="J24" i="5" s="1"/>
  <c r="U24" i="5" s="1"/>
  <c r="B37" i="5"/>
  <c r="B36" i="5"/>
  <c r="J22" i="5" s="1"/>
  <c r="O22" i="5" s="1"/>
  <c r="B35" i="5"/>
  <c r="B34" i="5"/>
  <c r="J20" i="5" s="1"/>
  <c r="U20" i="5" s="1"/>
  <c r="B33" i="5"/>
  <c r="B32" i="5"/>
  <c r="K30" i="5" s="1"/>
  <c r="B31" i="5"/>
  <c r="B30" i="5"/>
  <c r="K28" i="5" s="1"/>
  <c r="B29" i="5"/>
  <c r="J15" i="5" s="1"/>
  <c r="U15" i="5" s="1"/>
  <c r="V15" i="5" s="1"/>
  <c r="B28" i="5"/>
  <c r="B27" i="5"/>
  <c r="B26" i="5"/>
  <c r="J12" i="5" s="1"/>
  <c r="U12" i="5" s="1"/>
  <c r="V12" i="5" s="1"/>
  <c r="B25" i="5"/>
  <c r="B24" i="5"/>
  <c r="J10" i="5" s="1"/>
  <c r="U10" i="5" s="1"/>
  <c r="V10" i="5" s="1"/>
  <c r="B23" i="5"/>
  <c r="L33" i="5" s="1"/>
  <c r="B22" i="5"/>
  <c r="L32" i="5" s="1"/>
  <c r="B21" i="5"/>
  <c r="K19" i="5" s="1"/>
  <c r="B20" i="5"/>
  <c r="K18" i="5" s="1"/>
  <c r="B19" i="5"/>
  <c r="B18" i="5"/>
  <c r="B17" i="5"/>
  <c r="L27" i="5" s="1"/>
  <c r="B16" i="5"/>
  <c r="L26" i="5" s="1"/>
  <c r="B15" i="5"/>
  <c r="L25" i="5" s="1"/>
  <c r="B14" i="5"/>
  <c r="L24" i="5" s="1"/>
  <c r="B13" i="5"/>
  <c r="K11" i="5" s="1"/>
  <c r="B12" i="5"/>
  <c r="K10" i="5" s="1"/>
  <c r="B11" i="5"/>
  <c r="B10" i="5"/>
  <c r="L20" i="5" s="1"/>
  <c r="J10" i="4"/>
  <c r="S19" i="7"/>
  <c r="S18" i="7"/>
  <c r="S17" i="7"/>
  <c r="S16" i="7"/>
  <c r="S15" i="7"/>
  <c r="S14" i="7"/>
  <c r="R19" i="7"/>
  <c r="V19" i="7" s="1"/>
  <c r="R18" i="7"/>
  <c r="V18" i="7" s="1"/>
  <c r="R17" i="7"/>
  <c r="V17" i="7" s="1"/>
  <c r="R16" i="7"/>
  <c r="V16" i="7" s="1"/>
  <c r="R15" i="7"/>
  <c r="V15" i="7" s="1"/>
  <c r="R14" i="7"/>
  <c r="V14" i="7" s="1"/>
  <c r="L23" i="7"/>
  <c r="S34" i="7"/>
  <c r="K34" i="7"/>
  <c r="S33" i="7"/>
  <c r="S32" i="7"/>
  <c r="L32" i="7"/>
  <c r="K32" i="7"/>
  <c r="J32" i="7"/>
  <c r="S31" i="7"/>
  <c r="L31" i="7"/>
  <c r="J31" i="7"/>
  <c r="U31" i="7" s="1"/>
  <c r="S30" i="7"/>
  <c r="J30" i="7"/>
  <c r="S29" i="7"/>
  <c r="J29" i="7"/>
  <c r="U29" i="7" s="1"/>
  <c r="S28" i="7"/>
  <c r="K28" i="7"/>
  <c r="J28" i="7"/>
  <c r="U28" i="7" s="1"/>
  <c r="S27" i="7"/>
  <c r="K27" i="7"/>
  <c r="S26" i="7"/>
  <c r="K26" i="7"/>
  <c r="K25" i="7"/>
  <c r="S24" i="7"/>
  <c r="L24" i="7"/>
  <c r="J24" i="7"/>
  <c r="U24" i="7" s="1"/>
  <c r="S23" i="7"/>
  <c r="J23" i="7"/>
  <c r="U23" i="7" s="1"/>
  <c r="S22" i="7"/>
  <c r="J22" i="7"/>
  <c r="U22" i="7" s="1"/>
  <c r="S21" i="7"/>
  <c r="J21" i="7"/>
  <c r="U21" i="7" s="1"/>
  <c r="S20" i="7"/>
  <c r="K20" i="7"/>
  <c r="Q20" i="7" s="1"/>
  <c r="R20" i="7" s="1"/>
  <c r="V20" i="7" s="1"/>
  <c r="J20" i="7"/>
  <c r="O20" i="7" s="1"/>
  <c r="L19" i="7"/>
  <c r="K19" i="7"/>
  <c r="L18" i="7"/>
  <c r="K18" i="7"/>
  <c r="L17" i="7"/>
  <c r="K17" i="7"/>
  <c r="L16" i="7"/>
  <c r="J16" i="7"/>
  <c r="L15" i="7"/>
  <c r="J15" i="7"/>
  <c r="U15" i="7" s="1"/>
  <c r="L13" i="7"/>
  <c r="J13" i="7"/>
  <c r="L12" i="7"/>
  <c r="K12" i="7"/>
  <c r="J9" i="4"/>
  <c r="K10" i="4"/>
  <c r="K14" i="4"/>
  <c r="S9" i="4"/>
  <c r="L10" i="4"/>
  <c r="M9" i="4"/>
  <c r="M10" i="4"/>
  <c r="M11" i="4"/>
  <c r="M12" i="4"/>
  <c r="M13" i="4"/>
  <c r="M14" i="4"/>
  <c r="S14" i="4"/>
  <c r="L14" i="4"/>
  <c r="J14" i="4"/>
  <c r="U14" i="4" s="1"/>
  <c r="S13" i="4"/>
  <c r="S12" i="4"/>
  <c r="S11" i="4"/>
  <c r="L11" i="4"/>
  <c r="J11" i="4"/>
  <c r="S10" i="4"/>
  <c r="L15" i="5"/>
  <c r="L14" i="5"/>
  <c r="L13" i="5"/>
  <c r="L12" i="5"/>
  <c r="L11" i="5"/>
  <c r="L10" i="5"/>
  <c r="K31" i="5"/>
  <c r="S33" i="5"/>
  <c r="S32" i="5"/>
  <c r="S31" i="5"/>
  <c r="S30" i="5"/>
  <c r="K33" i="5"/>
  <c r="K32" i="5"/>
  <c r="J33" i="5"/>
  <c r="U33" i="5" s="1"/>
  <c r="J32" i="5"/>
  <c r="U32" i="5" s="1"/>
  <c r="J27" i="5"/>
  <c r="U27" i="5" s="1"/>
  <c r="S15" i="5"/>
  <c r="R15" i="5"/>
  <c r="K15" i="5"/>
  <c r="S14" i="5"/>
  <c r="R14" i="5"/>
  <c r="J14" i="5"/>
  <c r="U14" i="5" s="1"/>
  <c r="V14" i="5" s="1"/>
  <c r="S13" i="5"/>
  <c r="R13" i="5"/>
  <c r="J13" i="5"/>
  <c r="U13" i="5" s="1"/>
  <c r="V13" i="5" s="1"/>
  <c r="K12" i="5"/>
  <c r="J11" i="5"/>
  <c r="U11" i="5" s="1"/>
  <c r="V11" i="5" s="1"/>
  <c r="S29" i="5"/>
  <c r="L29" i="5"/>
  <c r="K29" i="5"/>
  <c r="J29" i="5"/>
  <c r="U29" i="5" s="1"/>
  <c r="S28" i="5"/>
  <c r="L28" i="5"/>
  <c r="J28" i="5"/>
  <c r="U28" i="5" s="1"/>
  <c r="S27" i="5"/>
  <c r="S26" i="5"/>
  <c r="K26" i="5"/>
  <c r="S25" i="5"/>
  <c r="K25" i="5"/>
  <c r="J25" i="5"/>
  <c r="U25" i="5" s="1"/>
  <c r="S24" i="5"/>
  <c r="S23" i="5"/>
  <c r="K23" i="5"/>
  <c r="J23" i="5"/>
  <c r="U23" i="5" s="1"/>
  <c r="S22" i="5"/>
  <c r="S21" i="5"/>
  <c r="L21" i="5"/>
  <c r="J21" i="5"/>
  <c r="U21" i="5" s="1"/>
  <c r="S20" i="5"/>
  <c r="K20" i="5"/>
  <c r="S19" i="5"/>
  <c r="L19" i="5"/>
  <c r="J19" i="5"/>
  <c r="U19" i="5" s="1"/>
  <c r="S18" i="5"/>
  <c r="R18" i="5"/>
  <c r="L18" i="5"/>
  <c r="S17" i="5"/>
  <c r="R17" i="5"/>
  <c r="L17" i="5"/>
  <c r="K17" i="5"/>
  <c r="J17" i="5"/>
  <c r="U17" i="5" s="1"/>
  <c r="S16" i="5"/>
  <c r="R16" i="5"/>
  <c r="L16" i="5"/>
  <c r="K16" i="5"/>
  <c r="V17" i="5" l="1"/>
  <c r="O16" i="7"/>
  <c r="Q21" i="7"/>
  <c r="O14" i="7"/>
  <c r="O30" i="7"/>
  <c r="N32" i="7"/>
  <c r="O13" i="7"/>
  <c r="Q23" i="7"/>
  <c r="R23" i="7" s="1"/>
  <c r="V23" i="7" s="1"/>
  <c r="O27" i="7"/>
  <c r="U30" i="7"/>
  <c r="O32" i="7"/>
  <c r="T32" i="7" s="1"/>
  <c r="Q24" i="7"/>
  <c r="R24" i="7" s="1"/>
  <c r="V24" i="7" s="1"/>
  <c r="O11" i="7"/>
  <c r="O15" i="7"/>
  <c r="O29" i="7"/>
  <c r="U13" i="7"/>
  <c r="O34" i="7"/>
  <c r="N11" i="7"/>
  <c r="T11" i="7" s="1"/>
  <c r="U27" i="7"/>
  <c r="U16" i="7"/>
  <c r="U32" i="7"/>
  <c r="N20" i="7"/>
  <c r="T20" i="7" s="1"/>
  <c r="U33" i="7"/>
  <c r="N30" i="5"/>
  <c r="U34" i="7"/>
  <c r="U20" i="7"/>
  <c r="U22" i="5"/>
  <c r="O31" i="7"/>
  <c r="O23" i="7"/>
  <c r="K14" i="5"/>
  <c r="N14" i="5" s="1"/>
  <c r="T14" i="5" s="1"/>
  <c r="N25" i="7"/>
  <c r="N26" i="7"/>
  <c r="N27" i="7"/>
  <c r="T27" i="7" s="1"/>
  <c r="N24" i="7"/>
  <c r="N23" i="7"/>
  <c r="N28" i="7"/>
  <c r="N29" i="7"/>
  <c r="N31" i="5"/>
  <c r="N32" i="5"/>
  <c r="N33" i="5"/>
  <c r="L26" i="7"/>
  <c r="O26" i="7" s="1"/>
  <c r="Q20" i="5"/>
  <c r="R20" i="5" s="1"/>
  <c r="V20" i="5" s="1"/>
  <c r="J18" i="7"/>
  <c r="K22" i="7"/>
  <c r="Q22" i="7" s="1"/>
  <c r="L31" i="5"/>
  <c r="O31" i="5" s="1"/>
  <c r="L23" i="5"/>
  <c r="O23" i="5" s="1"/>
  <c r="K27" i="5"/>
  <c r="Q27" i="5" s="1"/>
  <c r="R27" i="5" s="1"/>
  <c r="V27" i="5" s="1"/>
  <c r="J16" i="5"/>
  <c r="U16" i="5" s="1"/>
  <c r="V16" i="5" s="1"/>
  <c r="O10" i="5"/>
  <c r="Q19" i="5"/>
  <c r="R19" i="5" s="1"/>
  <c r="V19" i="5" s="1"/>
  <c r="J19" i="7"/>
  <c r="N10" i="5"/>
  <c r="T10" i="5" s="1"/>
  <c r="J17" i="7"/>
  <c r="L30" i="5"/>
  <c r="O30" i="5" s="1"/>
  <c r="L25" i="7"/>
  <c r="L33" i="7"/>
  <c r="O33" i="7" s="1"/>
  <c r="K13" i="7"/>
  <c r="N13" i="7" s="1"/>
  <c r="T13" i="7" s="1"/>
  <c r="L9" i="4"/>
  <c r="O9" i="4" s="1"/>
  <c r="O19" i="5"/>
  <c r="K13" i="5"/>
  <c r="N13" i="5" s="1"/>
  <c r="T13" i="5" s="1"/>
  <c r="K21" i="5"/>
  <c r="N21" i="5" s="1"/>
  <c r="K16" i="7"/>
  <c r="N16" i="7" s="1"/>
  <c r="T16" i="7" s="1"/>
  <c r="J12" i="7"/>
  <c r="L28" i="7"/>
  <c r="O28" i="7" s="1"/>
  <c r="O13" i="5"/>
  <c r="O28" i="5"/>
  <c r="O14" i="5"/>
  <c r="O12" i="5"/>
  <c r="O20" i="5"/>
  <c r="K15" i="7"/>
  <c r="N15" i="7" s="1"/>
  <c r="T15" i="7" s="1"/>
  <c r="L13" i="4"/>
  <c r="Q13" i="4" s="1"/>
  <c r="R13" i="4" s="1"/>
  <c r="V13" i="4" s="1"/>
  <c r="J18" i="5"/>
  <c r="U18" i="5" s="1"/>
  <c r="V18" i="5" s="1"/>
  <c r="K22" i="5"/>
  <c r="Q22" i="5" s="1"/>
  <c r="R22" i="5" s="1"/>
  <c r="K24" i="5"/>
  <c r="Q24" i="5" s="1"/>
  <c r="R24" i="5" s="1"/>
  <c r="V24" i="5" s="1"/>
  <c r="R21" i="7"/>
  <c r="V21" i="7" s="1"/>
  <c r="N12" i="4"/>
  <c r="Q12" i="4"/>
  <c r="R12" i="4" s="1"/>
  <c r="V12" i="4" s="1"/>
  <c r="O11" i="4"/>
  <c r="Q29" i="7"/>
  <c r="R29" i="7" s="1"/>
  <c r="V29" i="7" s="1"/>
  <c r="Q29" i="5"/>
  <c r="R29" i="5" s="1"/>
  <c r="V29" i="5" s="1"/>
  <c r="Q14" i="4"/>
  <c r="R14" i="4" s="1"/>
  <c r="V14" i="4" s="1"/>
  <c r="W14" i="4" s="1"/>
  <c r="Y14" i="4" s="1"/>
  <c r="O10" i="4"/>
  <c r="N9" i="4"/>
  <c r="Q11" i="4"/>
  <c r="R11" i="4" s="1"/>
  <c r="V11" i="4" s="1"/>
  <c r="Q30" i="7"/>
  <c r="R30" i="7" s="1"/>
  <c r="V30" i="7" s="1"/>
  <c r="Q32" i="7"/>
  <c r="R32" i="7" s="1"/>
  <c r="V32" i="7" s="1"/>
  <c r="Q34" i="7"/>
  <c r="R34" i="7" s="1"/>
  <c r="V34" i="7" s="1"/>
  <c r="Q31" i="7"/>
  <c r="R31" i="7" s="1"/>
  <c r="V31" i="7" s="1"/>
  <c r="Q27" i="7"/>
  <c r="R27" i="7" s="1"/>
  <c r="V27" i="7" s="1"/>
  <c r="O22" i="7"/>
  <c r="N21" i="7"/>
  <c r="N33" i="7"/>
  <c r="N14" i="7"/>
  <c r="T14" i="7" s="1"/>
  <c r="O21" i="7"/>
  <c r="O24" i="7"/>
  <c r="N31" i="7"/>
  <c r="N30" i="7"/>
  <c r="T30" i="7" s="1"/>
  <c r="N34" i="7"/>
  <c r="T34" i="7" s="1"/>
  <c r="N13" i="4"/>
  <c r="O26" i="5"/>
  <c r="O11" i="5"/>
  <c r="O27" i="5"/>
  <c r="O21" i="5"/>
  <c r="O29" i="5"/>
  <c r="O15" i="5"/>
  <c r="O24" i="5"/>
  <c r="O32" i="5"/>
  <c r="O17" i="5"/>
  <c r="O25" i="5"/>
  <c r="O33" i="5"/>
  <c r="Q33" i="5"/>
  <c r="R33" i="5" s="1"/>
  <c r="V33" i="5" s="1"/>
  <c r="Q10" i="4"/>
  <c r="R10" i="4" s="1"/>
  <c r="V10" i="4" s="1"/>
  <c r="N10" i="4"/>
  <c r="O12" i="4"/>
  <c r="N11" i="4"/>
  <c r="O14" i="4"/>
  <c r="U9" i="4"/>
  <c r="U10" i="4"/>
  <c r="N14" i="4"/>
  <c r="U11" i="4"/>
  <c r="U12" i="4"/>
  <c r="U13" i="4"/>
  <c r="Q32" i="5"/>
  <c r="R32" i="5" s="1"/>
  <c r="V32" i="5" s="1"/>
  <c r="N29" i="5"/>
  <c r="N11" i="5"/>
  <c r="T11" i="5" s="1"/>
  <c r="N15" i="5"/>
  <c r="T15" i="5" s="1"/>
  <c r="N12" i="5"/>
  <c r="T12" i="5" s="1"/>
  <c r="N26" i="5"/>
  <c r="Q25" i="5"/>
  <c r="R25" i="5" s="1"/>
  <c r="V25" i="5" s="1"/>
  <c r="Q28" i="5"/>
  <c r="R28" i="5" s="1"/>
  <c r="V28" i="5" s="1"/>
  <c r="N17" i="5"/>
  <c r="T17" i="5" s="1"/>
  <c r="Q26" i="5"/>
  <c r="R26" i="5" s="1"/>
  <c r="V26" i="5" s="1"/>
  <c r="N19" i="5"/>
  <c r="N25" i="5"/>
  <c r="N28" i="5"/>
  <c r="N20" i="5"/>
  <c r="N23" i="5"/>
  <c r="T25" i="5" l="1"/>
  <c r="T14" i="4"/>
  <c r="T29" i="7"/>
  <c r="T28" i="5"/>
  <c r="T33" i="5"/>
  <c r="T31" i="7"/>
  <c r="T19" i="5"/>
  <c r="T32" i="5"/>
  <c r="T33" i="7"/>
  <c r="T31" i="5"/>
  <c r="T21" i="7"/>
  <c r="T24" i="7"/>
  <c r="T30" i="5"/>
  <c r="T23" i="5"/>
  <c r="T28" i="7"/>
  <c r="T20" i="5"/>
  <c r="T26" i="5"/>
  <c r="O19" i="7"/>
  <c r="U19" i="7"/>
  <c r="U18" i="7"/>
  <c r="O18" i="7"/>
  <c r="T23" i="7"/>
  <c r="V22" i="5"/>
  <c r="T26" i="7"/>
  <c r="T29" i="5"/>
  <c r="U12" i="7"/>
  <c r="O12" i="7"/>
  <c r="O25" i="7"/>
  <c r="T25" i="7" s="1"/>
  <c r="Q25" i="7"/>
  <c r="R25" i="7" s="1"/>
  <c r="V25" i="7" s="1"/>
  <c r="T21" i="5"/>
  <c r="O17" i="7"/>
  <c r="U17" i="7"/>
  <c r="W10" i="4"/>
  <c r="Y10" i="4" s="1"/>
  <c r="N19" i="7"/>
  <c r="T19" i="7" s="1"/>
  <c r="R22" i="7"/>
  <c r="V22" i="7" s="1"/>
  <c r="N12" i="7"/>
  <c r="T12" i="7" s="1"/>
  <c r="Q21" i="5"/>
  <c r="R21" i="5" s="1"/>
  <c r="V21" i="5" s="1"/>
  <c r="Q31" i="5"/>
  <c r="R31" i="5" s="1"/>
  <c r="V31" i="5" s="1"/>
  <c r="Q26" i="7"/>
  <c r="R26" i="7" s="1"/>
  <c r="V26" i="7" s="1"/>
  <c r="N18" i="7"/>
  <c r="T18" i="7" s="1"/>
  <c r="N22" i="7"/>
  <c r="T22" i="7" s="1"/>
  <c r="Q23" i="5"/>
  <c r="R23" i="5" s="1"/>
  <c r="V23" i="5" s="1"/>
  <c r="Q30" i="5"/>
  <c r="R30" i="5" s="1"/>
  <c r="V30" i="5" s="1"/>
  <c r="N27" i="5"/>
  <c r="T27" i="5" s="1"/>
  <c r="O16" i="5"/>
  <c r="N16" i="5"/>
  <c r="T16" i="5" s="1"/>
  <c r="N24" i="5"/>
  <c r="T24" i="5" s="1"/>
  <c r="Q9" i="4"/>
  <c r="R9" i="4" s="1"/>
  <c r="Q33" i="7"/>
  <c r="R33" i="7" s="1"/>
  <c r="V33" i="7" s="1"/>
  <c r="N17" i="7"/>
  <c r="T17" i="7" s="1"/>
  <c r="O13" i="4"/>
  <c r="T13" i="4" s="1"/>
  <c r="Q28" i="7"/>
  <c r="R28" i="7" s="1"/>
  <c r="V28" i="7" s="1"/>
  <c r="N18" i="5"/>
  <c r="T18" i="5" s="1"/>
  <c r="N22" i="5"/>
  <c r="T22" i="5" s="1"/>
  <c r="O18" i="5"/>
  <c r="W11" i="4"/>
  <c r="Y11" i="4" s="1"/>
  <c r="W13" i="4"/>
  <c r="Y13" i="4" s="1"/>
  <c r="T11" i="4"/>
  <c r="T12" i="4"/>
  <c r="T9" i="4"/>
  <c r="W12" i="4"/>
  <c r="Y12" i="4" s="1"/>
  <c r="X14" i="4"/>
  <c r="T10" i="4"/>
  <c r="G39" i="5" a="1"/>
  <c r="Z39" i="5" s="1"/>
  <c r="V9" i="4" l="1"/>
  <c r="W9" i="4" s="1"/>
  <c r="Y9" i="4" s="1"/>
  <c r="G40" i="7" a="1"/>
  <c r="G58" i="7" a="1"/>
  <c r="G66" i="5" a="1"/>
  <c r="G48" i="5" a="1"/>
  <c r="G57" i="5" a="1"/>
  <c r="G76" i="7" a="1"/>
  <c r="G49" i="7" a="1"/>
  <c r="G67" i="7" a="1"/>
  <c r="G84" i="5" a="1"/>
  <c r="X12" i="4"/>
  <c r="X11" i="4"/>
  <c r="X13" i="4"/>
  <c r="X10" i="4"/>
  <c r="G158" i="7" a="1"/>
  <c r="G167" i="7" a="1"/>
  <c r="G113" i="7" a="1"/>
  <c r="G214" i="7" a="1"/>
  <c r="G85" i="7" a="1"/>
  <c r="G149" i="7" a="1"/>
  <c r="G140" i="7" a="1"/>
  <c r="G268" i="7" a="1"/>
  <c r="G259" i="7" a="1"/>
  <c r="G176" i="7" a="1"/>
  <c r="G277" i="7" a="1"/>
  <c r="G250" i="7" a="1"/>
  <c r="G304" i="7" a="1"/>
  <c r="G185" i="7" a="1"/>
  <c r="G122" i="7" a="1"/>
  <c r="G95" i="7" a="1"/>
  <c r="G131" i="7" a="1"/>
  <c r="G194" i="7" a="1"/>
  <c r="G203" i="7" a="1"/>
  <c r="Z203" i="7" s="1"/>
  <c r="G313" i="7" a="1"/>
  <c r="Z313" i="7" s="1"/>
  <c r="G232" i="7" a="1"/>
  <c r="G241" i="7" a="1"/>
  <c r="G286" i="7" a="1"/>
  <c r="Z286" i="7" s="1"/>
  <c r="G104" i="7" a="1"/>
  <c r="G223" i="7" a="1"/>
  <c r="Z223" i="7" s="1"/>
  <c r="G295" i="7" a="1"/>
  <c r="Z295" i="7" s="1"/>
  <c r="G103" i="5" a="1"/>
  <c r="G193" i="5" a="1"/>
  <c r="G75" i="5" a="1"/>
  <c r="G112" i="5" a="1"/>
  <c r="G94" i="5" a="1"/>
  <c r="G121" i="5" a="1"/>
  <c r="G202" i="5" a="1"/>
  <c r="G184" i="5" a="1"/>
  <c r="Z184" i="5" s="1"/>
  <c r="G130" i="5" a="1"/>
  <c r="G139" i="5" a="1"/>
  <c r="G175" i="5" a="1"/>
  <c r="G39" i="5"/>
  <c r="Y39" i="5"/>
  <c r="Y40" i="5"/>
  <c r="G157" i="5" a="1"/>
  <c r="G148" i="5" a="1"/>
  <c r="G166" i="5" a="1"/>
  <c r="Y121" i="5" l="1"/>
  <c r="Z121" i="5"/>
  <c r="G268" i="7"/>
  <c r="Z268" i="7"/>
  <c r="Y57" i="5"/>
  <c r="Z57" i="5"/>
  <c r="Y139" i="5"/>
  <c r="Z139" i="5"/>
  <c r="Z202" i="5"/>
  <c r="Y202" i="5"/>
  <c r="G140" i="7"/>
  <c r="Z140" i="7"/>
  <c r="G48" i="5"/>
  <c r="Z48" i="5"/>
  <c r="G166" i="5"/>
  <c r="Z166" i="5"/>
  <c r="Y157" i="5"/>
  <c r="Z157" i="5"/>
  <c r="G94" i="5"/>
  <c r="Z94" i="5"/>
  <c r="Y113" i="5"/>
  <c r="Z112" i="5"/>
  <c r="Y186" i="7"/>
  <c r="Z185" i="7"/>
  <c r="G149" i="7"/>
  <c r="Z149" i="7"/>
  <c r="Y66" i="5"/>
  <c r="Z66" i="5"/>
  <c r="G175" i="5"/>
  <c r="Z175" i="5"/>
  <c r="G75" i="5"/>
  <c r="Z75" i="5"/>
  <c r="Y305" i="7"/>
  <c r="Z304" i="7"/>
  <c r="Y193" i="5"/>
  <c r="Z193" i="5"/>
  <c r="G250" i="7"/>
  <c r="Z250" i="7"/>
  <c r="Y85" i="5"/>
  <c r="Z84" i="5"/>
  <c r="G103" i="5"/>
  <c r="Z103" i="5"/>
  <c r="G277" i="7"/>
  <c r="Z277" i="7"/>
  <c r="Y149" i="5"/>
  <c r="Z148" i="5"/>
  <c r="Y195" i="7"/>
  <c r="Z194" i="7"/>
  <c r="G176" i="7"/>
  <c r="Z176" i="7"/>
  <c r="G167" i="7"/>
  <c r="Z167" i="7"/>
  <c r="Y131" i="5"/>
  <c r="Z130" i="5"/>
  <c r="Y132" i="7"/>
  <c r="Z131" i="7"/>
  <c r="G259" i="7"/>
  <c r="Z259" i="7"/>
  <c r="Y158" i="7"/>
  <c r="Z158" i="7"/>
  <c r="Y76" i="7"/>
  <c r="Z76" i="7"/>
  <c r="G95" i="7"/>
  <c r="Z95" i="7"/>
  <c r="Y104" i="7"/>
  <c r="Z104" i="7"/>
  <c r="Y123" i="7"/>
  <c r="Z122" i="7"/>
  <c r="G232" i="7"/>
  <c r="Z232" i="7"/>
  <c r="Y241" i="7"/>
  <c r="Z241" i="7"/>
  <c r="Y85" i="7"/>
  <c r="Z85" i="7"/>
  <c r="G214" i="7"/>
  <c r="Z214" i="7"/>
  <c r="Y113" i="7"/>
  <c r="Z113" i="7"/>
  <c r="Y49" i="7"/>
  <c r="Z49" i="7"/>
  <c r="G58" i="7"/>
  <c r="Z58" i="7"/>
  <c r="Y40" i="7"/>
  <c r="Z40" i="7"/>
  <c r="Y68" i="7"/>
  <c r="Z67" i="7"/>
  <c r="X9" i="4"/>
  <c r="B4" i="4" s="1"/>
  <c r="Y67" i="5"/>
  <c r="Y49" i="5"/>
  <c r="Y48" i="5"/>
  <c r="Y41" i="7"/>
  <c r="Y42" i="7" s="1"/>
  <c r="G40" i="7"/>
  <c r="Y314" i="7"/>
  <c r="Y313" i="7"/>
  <c r="G66" i="5"/>
  <c r="G57" i="5"/>
  <c r="Y58" i="5"/>
  <c r="Y59" i="5" s="1"/>
  <c r="Y203" i="5"/>
  <c r="Y59" i="7"/>
  <c r="Y58" i="7"/>
  <c r="G49" i="7"/>
  <c r="Y50" i="7"/>
  <c r="G67" i="7"/>
  <c r="Y67" i="7"/>
  <c r="Y69" i="7" s="1"/>
  <c r="G76" i="7"/>
  <c r="G85" i="7"/>
  <c r="Y77" i="7"/>
  <c r="Y84" i="5"/>
  <c r="G84" i="5"/>
  <c r="G158" i="7"/>
  <c r="Y159" i="7"/>
  <c r="Y86" i="7"/>
  <c r="Y87" i="7" s="1"/>
  <c r="Y114" i="7"/>
  <c r="Y94" i="5"/>
  <c r="Y95" i="5"/>
  <c r="Y167" i="7"/>
  <c r="Y168" i="7"/>
  <c r="G113" i="7"/>
  <c r="Y103" i="5"/>
  <c r="Y104" i="5"/>
  <c r="Y150" i="7"/>
  <c r="Y149" i="7"/>
  <c r="Y141" i="7"/>
  <c r="Y140" i="7"/>
  <c r="Y259" i="7"/>
  <c r="Y260" i="7"/>
  <c r="Y268" i="7"/>
  <c r="Y269" i="7"/>
  <c r="Y177" i="7"/>
  <c r="Y176" i="7"/>
  <c r="Y304" i="7"/>
  <c r="Y306" i="7" s="1"/>
  <c r="AA306" i="7" s="1"/>
  <c r="G304" i="7"/>
  <c r="Y76" i="5"/>
  <c r="Y95" i="7"/>
  <c r="Y105" i="7"/>
  <c r="Y96" i="7"/>
  <c r="G122" i="7"/>
  <c r="Y251" i="7"/>
  <c r="Y232" i="7"/>
  <c r="Y277" i="7"/>
  <c r="Y278" i="7"/>
  <c r="Y250" i="7"/>
  <c r="G104" i="7"/>
  <c r="G131" i="7"/>
  <c r="Y122" i="7"/>
  <c r="Y185" i="7"/>
  <c r="Y131" i="7"/>
  <c r="Y133" i="7" s="1"/>
  <c r="G185" i="7"/>
  <c r="Y233" i="7"/>
  <c r="G295" i="7"/>
  <c r="Y296" i="7"/>
  <c r="Y295" i="7"/>
  <c r="G203" i="7"/>
  <c r="Y203" i="7"/>
  <c r="Y204" i="7"/>
  <c r="Y194" i="7"/>
  <c r="Y196" i="7" s="1"/>
  <c r="G286" i="7"/>
  <c r="Y287" i="7"/>
  <c r="Y286" i="7"/>
  <c r="G194" i="7"/>
  <c r="G241" i="7"/>
  <c r="Y242" i="7"/>
  <c r="G223" i="7"/>
  <c r="Y223" i="7"/>
  <c r="Y224" i="7"/>
  <c r="Y214" i="7"/>
  <c r="Y215" i="7"/>
  <c r="G313" i="7"/>
  <c r="Y75" i="5"/>
  <c r="G193" i="5"/>
  <c r="Y194" i="5"/>
  <c r="Y122" i="5"/>
  <c r="Y123" i="5" s="1"/>
  <c r="G121" i="5"/>
  <c r="Y112" i="5"/>
  <c r="G112" i="5"/>
  <c r="Y130" i="5"/>
  <c r="Y132" i="5" s="1"/>
  <c r="G130" i="5"/>
  <c r="G184" i="5"/>
  <c r="Y184" i="5"/>
  <c r="Y185" i="5"/>
  <c r="G202" i="5"/>
  <c r="Y175" i="5"/>
  <c r="Y176" i="5"/>
  <c r="Y140" i="5"/>
  <c r="Y141" i="5" s="1"/>
  <c r="G139" i="5"/>
  <c r="Y41" i="5"/>
  <c r="Y148" i="5"/>
  <c r="Y150" i="5" s="1"/>
  <c r="G148" i="5"/>
  <c r="Y158" i="5"/>
  <c r="Y159" i="5" s="1"/>
  <c r="G157" i="5"/>
  <c r="Y166" i="5"/>
  <c r="Y167" i="5"/>
  <c r="Y195" i="5" l="1"/>
  <c r="Y114" i="5"/>
  <c r="Y160" i="7"/>
  <c r="Y115" i="7"/>
  <c r="Y68" i="5"/>
  <c r="AA68" i="5" s="1"/>
  <c r="Y51" i="7"/>
  <c r="Y86" i="5"/>
  <c r="AB86" i="5" s="1"/>
  <c r="Y243" i="7"/>
  <c r="AA243" i="7" s="1"/>
  <c r="Y187" i="7"/>
  <c r="AA187" i="7" s="1"/>
  <c r="Y78" i="7"/>
  <c r="AA78" i="7" s="1"/>
  <c r="AB87" i="7"/>
  <c r="AA87" i="7"/>
  <c r="AB59" i="5"/>
  <c r="AA59" i="5"/>
  <c r="AA133" i="7"/>
  <c r="AB133" i="7"/>
  <c r="AB196" i="7"/>
  <c r="AA196" i="7"/>
  <c r="AB195" i="5"/>
  <c r="AA195" i="5"/>
  <c r="AB68" i="5"/>
  <c r="AB51" i="7"/>
  <c r="AA51" i="7"/>
  <c r="AB69" i="7"/>
  <c r="AA69" i="7"/>
  <c r="AB132" i="5"/>
  <c r="AA132" i="5"/>
  <c r="AB306" i="7"/>
  <c r="AB159" i="5"/>
  <c r="AA159" i="5"/>
  <c r="AB115" i="7"/>
  <c r="AA115" i="7"/>
  <c r="AB150" i="5"/>
  <c r="AA150" i="5"/>
  <c r="AB123" i="5"/>
  <c r="AA123" i="5"/>
  <c r="AA160" i="7"/>
  <c r="AB160" i="7"/>
  <c r="AB187" i="7"/>
  <c r="AB42" i="7"/>
  <c r="AA42" i="7"/>
  <c r="AB141" i="5"/>
  <c r="AA141" i="5"/>
  <c r="AB41" i="5"/>
  <c r="AA41" i="5"/>
  <c r="AB114" i="5"/>
  <c r="AA114" i="5"/>
  <c r="Y124" i="7"/>
  <c r="AB124" i="7" s="1"/>
  <c r="Y106" i="7"/>
  <c r="AA106" i="7" s="1"/>
  <c r="Y50" i="5"/>
  <c r="AB50" i="5" s="1"/>
  <c r="Y204" i="5"/>
  <c r="AA204" i="5" s="1"/>
  <c r="Y60" i="7"/>
  <c r="AA60" i="7" s="1"/>
  <c r="Y105" i="5"/>
  <c r="AB105" i="5" s="1"/>
  <c r="Y169" i="7"/>
  <c r="AB169" i="7" s="1"/>
  <c r="Y96" i="5"/>
  <c r="AA96" i="5" s="1"/>
  <c r="Y151" i="7"/>
  <c r="AA151" i="7" s="1"/>
  <c r="Y77" i="5"/>
  <c r="AB77" i="5" s="1"/>
  <c r="Y261" i="7"/>
  <c r="AA261" i="7" s="1"/>
  <c r="Y270" i="7"/>
  <c r="AB270" i="7" s="1"/>
  <c r="Y142" i="7"/>
  <c r="AB142" i="7" s="1"/>
  <c r="Y178" i="7"/>
  <c r="AA178" i="7" s="1"/>
  <c r="Y97" i="7"/>
  <c r="AA97" i="7" s="1"/>
  <c r="Y279" i="7"/>
  <c r="AA279" i="7" s="1"/>
  <c r="Y234" i="7"/>
  <c r="AA234" i="7" s="1"/>
  <c r="Y216" i="7"/>
  <c r="AA216" i="7" s="1"/>
  <c r="W42" i="7"/>
  <c r="W306" i="7"/>
  <c r="Y252" i="7"/>
  <c r="AA252" i="7" s="1"/>
  <c r="Y315" i="7"/>
  <c r="Y288" i="7"/>
  <c r="AB288" i="7" s="1"/>
  <c r="Y297" i="7"/>
  <c r="AB297" i="7" s="1"/>
  <c r="Y205" i="7"/>
  <c r="W187" i="7"/>
  <c r="W243" i="7"/>
  <c r="Y225" i="7"/>
  <c r="W51" i="7"/>
  <c r="W196" i="7"/>
  <c r="W124" i="7"/>
  <c r="W133" i="7"/>
  <c r="W69" i="7"/>
  <c r="W87" i="7"/>
  <c r="W160" i="7"/>
  <c r="W115" i="7"/>
  <c r="Y186" i="5"/>
  <c r="W132" i="5"/>
  <c r="W114" i="5"/>
  <c r="W123" i="5"/>
  <c r="W59" i="5"/>
  <c r="W68" i="5"/>
  <c r="W159" i="5"/>
  <c r="W141" i="5"/>
  <c r="W41" i="5"/>
  <c r="W150" i="5"/>
  <c r="W195" i="5"/>
  <c r="W86" i="5"/>
  <c r="Y177" i="5"/>
  <c r="AA177" i="5" s="1"/>
  <c r="Y168" i="5"/>
  <c r="AB168" i="5" s="1"/>
  <c r="AA86" i="5" l="1"/>
  <c r="AB78" i="7"/>
  <c r="AB243" i="7"/>
  <c r="W78" i="7"/>
  <c r="AA124" i="7"/>
  <c r="AA50" i="5"/>
  <c r="AB252" i="7"/>
  <c r="AB279" i="7"/>
  <c r="AB177" i="5"/>
  <c r="AB204" i="5"/>
  <c r="AA169" i="7"/>
  <c r="AB96" i="5"/>
  <c r="W106" i="7"/>
  <c r="AA205" i="7"/>
  <c r="AB205" i="7"/>
  <c r="AA168" i="5"/>
  <c r="AB151" i="7"/>
  <c r="AA105" i="5"/>
  <c r="AB178" i="7"/>
  <c r="AB261" i="7"/>
  <c r="AA77" i="5"/>
  <c r="AB216" i="7"/>
  <c r="AA142" i="7"/>
  <c r="AB186" i="5"/>
  <c r="AA186" i="5"/>
  <c r="AA315" i="7"/>
  <c r="AB315" i="7"/>
  <c r="AB106" i="7"/>
  <c r="AA225" i="7"/>
  <c r="AB225" i="7"/>
  <c r="AB234" i="7"/>
  <c r="AB97" i="7"/>
  <c r="AB60" i="7"/>
  <c r="W50" i="5"/>
  <c r="W60" i="7"/>
  <c r="W105" i="5"/>
  <c r="W169" i="7"/>
  <c r="W77" i="5"/>
  <c r="W151" i="7"/>
  <c r="W96" i="5"/>
  <c r="AA270" i="7"/>
  <c r="W270" i="7"/>
  <c r="W261" i="7"/>
  <c r="W178" i="7"/>
  <c r="W142" i="7"/>
  <c r="W97" i="7"/>
  <c r="W234" i="7"/>
  <c r="W279" i="7"/>
  <c r="W297" i="7"/>
  <c r="AA297" i="7"/>
  <c r="AA212" i="7"/>
  <c r="W288" i="7"/>
  <c r="AA288" i="7"/>
  <c r="W315" i="7"/>
  <c r="W216" i="7"/>
  <c r="W252" i="7"/>
  <c r="W205" i="7"/>
  <c r="W225" i="7"/>
  <c r="W186" i="5"/>
  <c r="W204" i="5"/>
  <c r="W168" i="5"/>
  <c r="W177" i="5"/>
  <c r="AA38" i="7" l="1"/>
  <c r="B4" i="5"/>
  <c r="B5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嶋田景太</author>
  </authors>
  <commentList>
    <comment ref="B5" authorId="0" shapeId="0" xr:uid="{277AEB17-91A3-477B-942D-101362C08094}">
      <text>
        <r>
          <rPr>
            <sz val="9"/>
            <color indexed="81"/>
            <rFont val="HGGothicE"/>
            <family val="3"/>
            <charset val="128"/>
          </rPr>
          <t>留意事項①</t>
        </r>
        <r>
          <rPr>
            <sz val="9"/>
            <color indexed="81"/>
            <rFont val="MS P ゴシック"/>
            <family val="2"/>
          </rPr>
          <t xml:space="preserve">
</t>
        </r>
        <r>
          <rPr>
            <sz val="9"/>
            <color indexed="81"/>
            <rFont val="HGGothicE"/>
            <family val="3"/>
            <charset val="128"/>
          </rPr>
          <t>途中で開業した場合は、開業前の月は</t>
        </r>
        <r>
          <rPr>
            <sz val="9"/>
            <color indexed="81"/>
            <rFont val="MS P ゴシック"/>
            <family val="2"/>
          </rPr>
          <t>0</t>
        </r>
        <r>
          <rPr>
            <sz val="9"/>
            <color indexed="81"/>
            <rFont val="HGGothicE"/>
            <family val="3"/>
            <charset val="128"/>
          </rPr>
          <t>ではなく</t>
        </r>
        <r>
          <rPr>
            <sz val="9"/>
            <color indexed="81"/>
            <rFont val="MS P ゴシック"/>
            <family val="2"/>
          </rPr>
          <t>"na"</t>
        </r>
        <r>
          <rPr>
            <sz val="9"/>
            <color indexed="81"/>
            <rFont val="HGGothicE"/>
            <family val="3"/>
            <charset val="128"/>
          </rPr>
          <t xml:space="preserve">とご入力ください。
</t>
        </r>
        <r>
          <rPr>
            <sz val="9"/>
            <color indexed="81"/>
            <rFont val="MS P ゴシック"/>
            <family val="2"/>
          </rPr>
          <t>0</t>
        </r>
        <r>
          <rPr>
            <sz val="9"/>
            <color indexed="81"/>
            <rFont val="HGGothicE"/>
            <family val="3"/>
            <charset val="128"/>
          </rPr>
          <t>と入力すると、結果が正しく出力されません。</t>
        </r>
      </text>
    </comment>
    <comment ref="B40" authorId="0" shapeId="0" xr:uid="{DA785C24-C09F-4D65-AFEE-1B20A14F76BB}">
      <text>
        <r>
          <rPr>
            <sz val="9"/>
            <color indexed="81"/>
            <rFont val="HGGothicE"/>
            <family val="3"/>
            <charset val="128"/>
          </rPr>
          <t>留意事項②：
未到来の月は</t>
        </r>
        <r>
          <rPr>
            <sz val="9"/>
            <color indexed="81"/>
            <rFont val="MS P ゴシック"/>
            <family val="2"/>
          </rPr>
          <t>0</t>
        </r>
        <r>
          <rPr>
            <sz val="9"/>
            <color indexed="81"/>
            <rFont val="HGGothicE"/>
            <family val="3"/>
            <charset val="128"/>
          </rPr>
          <t>ではなく</t>
        </r>
        <r>
          <rPr>
            <sz val="9"/>
            <color indexed="81"/>
            <rFont val="MS P ゴシック"/>
            <family val="2"/>
          </rPr>
          <t>"na"</t>
        </r>
        <r>
          <rPr>
            <sz val="9"/>
            <color indexed="81"/>
            <rFont val="HGGothicE"/>
            <family val="3"/>
            <charset val="128"/>
          </rPr>
          <t xml:space="preserve">とご入力ください。
</t>
        </r>
        <r>
          <rPr>
            <sz val="9"/>
            <color indexed="81"/>
            <rFont val="MS P ゴシック"/>
            <family val="2"/>
          </rPr>
          <t>0</t>
        </r>
        <r>
          <rPr>
            <sz val="9"/>
            <color indexed="81"/>
            <rFont val="HGGothicE"/>
            <family val="3"/>
            <charset val="128"/>
          </rPr>
          <t>と入力すると、結果が正しく出力されません。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<sst xmlns="http://schemas.openxmlformats.org/spreadsheetml/2006/main" count="1430" uniqueCount="182">
  <si>
    <t>2021/3</t>
  </si>
  <si>
    <t>2021/4</t>
  </si>
  <si>
    <t>2021/5</t>
  </si>
  <si>
    <t>2021/6</t>
  </si>
  <si>
    <t>2021/2</t>
  </si>
  <si>
    <t>2021/7</t>
  </si>
  <si>
    <t>2021/8</t>
  </si>
  <si>
    <t>2021/9</t>
  </si>
  <si>
    <t>2021/1</t>
  </si>
  <si>
    <t>2020/12</t>
  </si>
  <si>
    <t>2020/12</t>
    <phoneticPr fontId="4"/>
  </si>
  <si>
    <t>2020/11</t>
  </si>
  <si>
    <t>2020/11</t>
    <phoneticPr fontId="4"/>
  </si>
  <si>
    <t>2020/10</t>
  </si>
  <si>
    <t>2020/10</t>
    <phoneticPr fontId="4"/>
  </si>
  <si>
    <t>2021/10</t>
  </si>
  <si>
    <t>2021/11</t>
  </si>
  <si>
    <t>2021/12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</si>
  <si>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</si>
  <si>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</si>
  <si>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</si>
  <si>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</si>
  <si>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</si>
  <si>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</si>
  <si>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</si>
  <si>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</si>
  <si>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</si>
  <si>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</si>
  <si>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</si>
  <si>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2019/12</t>
  </si>
  <si>
    <t>2020/1</t>
  </si>
  <si>
    <t>2020/1</t>
    <phoneticPr fontId="4"/>
  </si>
  <si>
    <t>2020/2</t>
  </si>
  <si>
    <t>2020/3</t>
  </si>
  <si>
    <t>2020/4</t>
  </si>
  <si>
    <t>2020/5</t>
  </si>
  <si>
    <t>2020/6</t>
  </si>
  <si>
    <t>2020/7</t>
  </si>
  <si>
    <t>2020/8</t>
  </si>
  <si>
    <t>2020/9</t>
  </si>
  <si>
    <t>2021/1</t>
    <phoneticPr fontId="4"/>
  </si>
  <si>
    <t>2019/10</t>
    <phoneticPr fontId="4"/>
  </si>
  <si>
    <t>NA</t>
    <phoneticPr fontId="4"/>
  </si>
  <si>
    <t>2019/12</t>
    <phoneticPr fontId="4"/>
  </si>
  <si>
    <t>対象月</t>
    <rPh sb="0" eb="2">
      <t>タイショウ</t>
    </rPh>
    <rPh sb="2" eb="3">
      <t>ツキ</t>
    </rPh>
    <phoneticPr fontId="4"/>
  </si>
  <si>
    <t>比較月１</t>
    <rPh sb="0" eb="2">
      <t>ヒカク</t>
    </rPh>
    <rPh sb="2" eb="3">
      <t>ツキ</t>
    </rPh>
    <phoneticPr fontId="4"/>
  </si>
  <si>
    <t>比較月２</t>
    <rPh sb="0" eb="2">
      <t>ヒカク</t>
    </rPh>
    <rPh sb="2" eb="3">
      <t>ツキ</t>
    </rPh>
    <phoneticPr fontId="4"/>
  </si>
  <si>
    <t>対象月の売上高</t>
    <rPh sb="0" eb="2">
      <t>タイショウ</t>
    </rPh>
    <rPh sb="2" eb="3">
      <t>ツキ</t>
    </rPh>
    <rPh sb="4" eb="7">
      <t>ウリアゲダカ</t>
    </rPh>
    <phoneticPr fontId="4"/>
  </si>
  <si>
    <t>比較月１の売上高</t>
    <rPh sb="0" eb="2">
      <t>ヒカク</t>
    </rPh>
    <rPh sb="2" eb="3">
      <t>ツキ</t>
    </rPh>
    <phoneticPr fontId="4"/>
  </si>
  <si>
    <t>比較月２の売上高</t>
    <rPh sb="0" eb="2">
      <t>ヒカク</t>
    </rPh>
    <rPh sb="2" eb="3">
      <t>ツキ</t>
    </rPh>
    <phoneticPr fontId="4"/>
  </si>
  <si>
    <t>減少金額</t>
    <rPh sb="0" eb="2">
      <t>ゲンショウ</t>
    </rPh>
    <rPh sb="2" eb="4">
      <t>キンガク</t>
    </rPh>
    <phoneticPr fontId="4"/>
  </si>
  <si>
    <t>対象月vs比較月１</t>
    <rPh sb="0" eb="3">
      <t>タイショウツキ</t>
    </rPh>
    <rPh sb="5" eb="8">
      <t>ヒカクツキ</t>
    </rPh>
    <phoneticPr fontId="4"/>
  </si>
  <si>
    <t>対象月vs比較月２</t>
    <rPh sb="0" eb="3">
      <t>タイショウツキ</t>
    </rPh>
    <rPh sb="5" eb="8">
      <t>ヒカクツキ</t>
    </rPh>
    <phoneticPr fontId="4"/>
  </si>
  <si>
    <t>任意の３か月に含めた場合の比較月</t>
    <rPh sb="0" eb="2">
      <t>ニンイ</t>
    </rPh>
    <rPh sb="5" eb="6">
      <t>ゲツ</t>
    </rPh>
    <rPh sb="7" eb="8">
      <t>フク</t>
    </rPh>
    <rPh sb="10" eb="12">
      <t>バアイ</t>
    </rPh>
    <rPh sb="13" eb="16">
      <t>ヒカクツキ</t>
    </rPh>
    <phoneticPr fontId="4"/>
  </si>
  <si>
    <t>比較月１</t>
    <phoneticPr fontId="4"/>
  </si>
  <si>
    <t>比較月</t>
    <rPh sb="0" eb="3">
      <t>ヒカクツキ</t>
    </rPh>
    <phoneticPr fontId="4"/>
  </si>
  <si>
    <t>減少金額（選択した任意の月と比較）</t>
    <rPh sb="0" eb="4">
      <t>ゲンショウキンガク</t>
    </rPh>
    <rPh sb="5" eb="7">
      <t>センタク</t>
    </rPh>
    <rPh sb="9" eb="11">
      <t>ニンイ</t>
    </rPh>
    <rPh sb="12" eb="13">
      <t>ツキ</t>
    </rPh>
    <rPh sb="14" eb="16">
      <t>ヒカク</t>
    </rPh>
    <phoneticPr fontId="4"/>
  </si>
  <si>
    <t>対象月</t>
    <rPh sb="0" eb="3">
      <t>タイショウツキ</t>
    </rPh>
    <phoneticPr fontId="4"/>
  </si>
  <si>
    <t>コロナ前</t>
    <rPh sb="3" eb="4">
      <t>マエ</t>
    </rPh>
    <phoneticPr fontId="4"/>
  </si>
  <si>
    <t>コロナ後</t>
    <rPh sb="3" eb="4">
      <t>ゴ</t>
    </rPh>
    <phoneticPr fontId="4"/>
  </si>
  <si>
    <t>対象月の売上高</t>
    <rPh sb="0" eb="3">
      <t>タイショウツキ</t>
    </rPh>
    <rPh sb="4" eb="7">
      <t>ウリアゲダカ</t>
    </rPh>
    <phoneticPr fontId="4"/>
  </si>
  <si>
    <t>比較月の売上高</t>
    <rPh sb="0" eb="3">
      <t>ヒカクツキ</t>
    </rPh>
    <rPh sb="4" eb="7">
      <t>ウリアゲダカ</t>
    </rPh>
    <phoneticPr fontId="4"/>
  </si>
  <si>
    <t>2020/10から連続する６カ月</t>
    <rPh sb="9" eb="11">
      <t>レンゾク</t>
    </rPh>
    <rPh sb="15" eb="16">
      <t>ゲツ</t>
    </rPh>
    <phoneticPr fontId="4"/>
  </si>
  <si>
    <t>2020/11から連続する６カ月</t>
    <rPh sb="9" eb="11">
      <t>レンゾク</t>
    </rPh>
    <rPh sb="15" eb="16">
      <t>ゲツ</t>
    </rPh>
    <phoneticPr fontId="4"/>
  </si>
  <si>
    <t>2020/12から連続する６カ月</t>
    <rPh sb="9" eb="11">
      <t>レンゾク</t>
    </rPh>
    <rPh sb="15" eb="16">
      <t>ゲツ</t>
    </rPh>
    <phoneticPr fontId="4"/>
  </si>
  <si>
    <t>2021/1から連続する６カ月</t>
    <rPh sb="8" eb="10">
      <t>レンゾク</t>
    </rPh>
    <rPh sb="14" eb="15">
      <t>ゲツ</t>
    </rPh>
    <phoneticPr fontId="4"/>
  </si>
  <si>
    <t>2021/2から連続する６カ月</t>
    <rPh sb="8" eb="10">
      <t>レンゾク</t>
    </rPh>
    <rPh sb="14" eb="15">
      <t>ゲツ</t>
    </rPh>
    <phoneticPr fontId="4"/>
  </si>
  <si>
    <t>2021/3から連続する６カ月</t>
    <rPh sb="8" eb="10">
      <t>レンゾク</t>
    </rPh>
    <rPh sb="14" eb="15">
      <t>ゲツ</t>
    </rPh>
    <phoneticPr fontId="4"/>
  </si>
  <si>
    <t>2021/4から連続する６カ月</t>
    <rPh sb="8" eb="10">
      <t>レンゾク</t>
    </rPh>
    <rPh sb="14" eb="15">
      <t>ゲツ</t>
    </rPh>
    <phoneticPr fontId="4"/>
  </si>
  <si>
    <t>2021/7から連続する６カ月</t>
    <rPh sb="8" eb="10">
      <t>レンゾク</t>
    </rPh>
    <rPh sb="14" eb="15">
      <t>ゲツ</t>
    </rPh>
    <phoneticPr fontId="4"/>
  </si>
  <si>
    <t>2021/5から連続する６カ月</t>
    <rPh sb="8" eb="10">
      <t>レンゾク</t>
    </rPh>
    <rPh sb="14" eb="15">
      <t>ゲツ</t>
    </rPh>
    <phoneticPr fontId="4"/>
  </si>
  <si>
    <t>2021/6から連続する６カ月</t>
    <rPh sb="8" eb="10">
      <t>レンゾク</t>
    </rPh>
    <rPh sb="14" eb="15">
      <t>ゲツ</t>
    </rPh>
    <phoneticPr fontId="4"/>
  </si>
  <si>
    <t>任意の３カ月合計</t>
    <rPh sb="0" eb="2">
      <t>ニンイ</t>
    </rPh>
    <rPh sb="5" eb="8">
      <t>ゲツゴウケイ</t>
    </rPh>
    <phoneticPr fontId="4"/>
  </si>
  <si>
    <t>減少率</t>
    <rPh sb="0" eb="3">
      <t>ゲンショウリツ</t>
    </rPh>
    <phoneticPr fontId="4"/>
  </si>
  <si>
    <t>→→→</t>
    <phoneticPr fontId="4"/>
  </si>
  <si>
    <t>月次売上金額</t>
    <rPh sb="0" eb="2">
      <t>ゲツジ</t>
    </rPh>
    <rPh sb="2" eb="6">
      <t>ウリアゲキンガク</t>
    </rPh>
    <phoneticPr fontId="4"/>
  </si>
  <si>
    <t>2020/9から連続する６カ月</t>
    <rPh sb="8" eb="10">
      <t>レンゾク</t>
    </rPh>
    <rPh sb="14" eb="15">
      <t>ゲツ</t>
    </rPh>
    <phoneticPr fontId="4"/>
  </si>
  <si>
    <t>2020/8から連続する６カ月</t>
    <rPh sb="8" eb="10">
      <t>レンゾク</t>
    </rPh>
    <rPh sb="14" eb="15">
      <t>ゲツ</t>
    </rPh>
    <phoneticPr fontId="4"/>
  </si>
  <si>
    <t>2020/7から連続する６カ月</t>
    <rPh sb="8" eb="10">
      <t>レンゾク</t>
    </rPh>
    <rPh sb="14" eb="15">
      <t>ゲツ</t>
    </rPh>
    <phoneticPr fontId="4"/>
  </si>
  <si>
    <t>2020/6から連続する６カ月</t>
    <rPh sb="8" eb="10">
      <t>レンゾク</t>
    </rPh>
    <rPh sb="14" eb="15">
      <t>ゲツ</t>
    </rPh>
    <phoneticPr fontId="4"/>
  </si>
  <si>
    <t>2020/5から連続する６カ月</t>
    <rPh sb="8" eb="10">
      <t>レンゾク</t>
    </rPh>
    <rPh sb="14" eb="15">
      <t>ゲツ</t>
    </rPh>
    <phoneticPr fontId="4"/>
  </si>
  <si>
    <t>2020/4から連続する６カ月</t>
    <rPh sb="8" eb="10">
      <t>レンゾク</t>
    </rPh>
    <rPh sb="14" eb="15">
      <t>ゲツ</t>
    </rPh>
    <phoneticPr fontId="4"/>
  </si>
  <si>
    <t>2022/1</t>
    <phoneticPr fontId="4"/>
  </si>
  <si>
    <t>2022/2</t>
  </si>
  <si>
    <t>2022/3</t>
  </si>
  <si>
    <t>2021/8から連続する６カ月</t>
    <rPh sb="8" eb="10">
      <t>レンゾク</t>
    </rPh>
    <rPh sb="14" eb="15">
      <t>ゲツ</t>
    </rPh>
    <phoneticPr fontId="4"/>
  </si>
  <si>
    <t>2021/9から連続する６カ月</t>
    <rPh sb="8" eb="10">
      <t>レンゾク</t>
    </rPh>
    <rPh sb="14" eb="15">
      <t>ゲツ</t>
    </rPh>
    <phoneticPr fontId="4"/>
  </si>
  <si>
    <t>2021/10から連続する６カ月</t>
    <rPh sb="9" eb="11">
      <t>レンゾク</t>
    </rPh>
    <rPh sb="15" eb="16">
      <t>ゲツ</t>
    </rPh>
    <phoneticPr fontId="4"/>
  </si>
  <si>
    <t>1. 比較月の選定</t>
    <rPh sb="3" eb="6">
      <t>ヒカクツキ</t>
    </rPh>
    <rPh sb="7" eb="9">
      <t>センテイ</t>
    </rPh>
    <phoneticPr fontId="4"/>
  </si>
  <si>
    <t>2. 「連続する6カ月」と、「任意の3か月」の選定</t>
    <rPh sb="4" eb="6">
      <t>レンゾク</t>
    </rPh>
    <rPh sb="10" eb="11">
      <t>ゲツ</t>
    </rPh>
    <rPh sb="15" eb="17">
      <t>ニンイ</t>
    </rPh>
    <rPh sb="20" eb="21">
      <t>ゲツ</t>
    </rPh>
    <rPh sb="23" eb="25">
      <t>センテイ</t>
    </rPh>
    <phoneticPr fontId="4"/>
  </si>
  <si>
    <t>売上高減少要件：</t>
    <rPh sb="0" eb="7">
      <t>ウリアゲダカゲンショウヨウケン</t>
    </rPh>
    <phoneticPr fontId="4"/>
  </si>
  <si>
    <t>従いまして、本テンプレートで前提としている売上高減少要件は、2021年12月以降に変更される可能性があります点、あらかじめご了承ください。</t>
    <rPh sb="0" eb="1">
      <t>シタガ</t>
    </rPh>
    <rPh sb="6" eb="7">
      <t>ホン</t>
    </rPh>
    <rPh sb="14" eb="16">
      <t>ゼンテイ</t>
    </rPh>
    <rPh sb="21" eb="24">
      <t>ウリアゲダカ</t>
    </rPh>
    <rPh sb="24" eb="28">
      <t>ゲンショウヨウケン</t>
    </rPh>
    <rPh sb="34" eb="35">
      <t>ネン</t>
    </rPh>
    <rPh sb="37" eb="40">
      <t>ガツイコウ</t>
    </rPh>
    <rPh sb="41" eb="43">
      <t>ヘンコウ</t>
    </rPh>
    <rPh sb="46" eb="49">
      <t>カノウセイ</t>
    </rPh>
    <rPh sb="54" eb="55">
      <t>テン</t>
    </rPh>
    <rPh sb="62" eb="64">
      <t>リョウショウ</t>
    </rPh>
    <phoneticPr fontId="4"/>
  </si>
  <si>
    <t>出所：</t>
    <rPh sb="0" eb="2">
      <t>デドコロ</t>
    </rPh>
    <phoneticPr fontId="4"/>
  </si>
  <si>
    <t>https://jigyou-saikouchiku.go.jp/pdf/hoseiyosan_gaiyou.pdf</t>
    <phoneticPr fontId="4"/>
  </si>
  <si>
    <t>前提：</t>
    <rPh sb="0" eb="2">
      <t>ゼンテイ</t>
    </rPh>
    <phoneticPr fontId="4"/>
  </si>
  <si>
    <t>本テンプレートは、2021年12月に中小企業庁から公表された、「事業再構築補助金　令和3年度補正予算案の概要」（以下URLと画面コピーを参照）を基に作成しております。</t>
    <rPh sb="0" eb="1">
      <t>ホン</t>
    </rPh>
    <rPh sb="13" eb="14">
      <t>ネン</t>
    </rPh>
    <rPh sb="16" eb="17">
      <t>ガツ</t>
    </rPh>
    <rPh sb="18" eb="23">
      <t>チュウショウキギョウチョウ</t>
    </rPh>
    <rPh sb="25" eb="27">
      <t>コウヒョウ</t>
    </rPh>
    <rPh sb="32" eb="40">
      <t>ジギョウサイコウチクホジョキン</t>
    </rPh>
    <rPh sb="41" eb="43">
      <t>レイワ</t>
    </rPh>
    <rPh sb="44" eb="51">
      <t>ネンドホセイヨサンアン</t>
    </rPh>
    <rPh sb="52" eb="54">
      <t>ガイヨウ</t>
    </rPh>
    <rPh sb="56" eb="58">
      <t>イカ</t>
    </rPh>
    <rPh sb="62" eb="64">
      <t>ガメン</t>
    </rPh>
    <rPh sb="68" eb="70">
      <t>サンショウ</t>
    </rPh>
    <rPh sb="72" eb="73">
      <t>モト</t>
    </rPh>
    <rPh sb="74" eb="76">
      <t>サクセイ</t>
    </rPh>
    <phoneticPr fontId="4"/>
  </si>
  <si>
    <t>2019/1</t>
    <phoneticPr fontId="4"/>
  </si>
  <si>
    <t>2019/2</t>
    <phoneticPr fontId="4"/>
  </si>
  <si>
    <t>2019/3</t>
    <phoneticPr fontId="4"/>
  </si>
  <si>
    <t>比較月の選定</t>
    <rPh sb="0" eb="3">
      <t>ヒカクツキ</t>
    </rPh>
    <rPh sb="4" eb="6">
      <t>センテイ</t>
    </rPh>
    <phoneticPr fontId="4"/>
  </si>
  <si>
    <t>1. 回復・再生応援枠の売上高減少要件判定</t>
    <rPh sb="3" eb="5">
      <t>カイフク</t>
    </rPh>
    <rPh sb="6" eb="11">
      <t>サイセイオウエンワク</t>
    </rPh>
    <rPh sb="12" eb="15">
      <t>ウリアゲダカ</t>
    </rPh>
    <rPh sb="15" eb="19">
      <t>ゲンショウヨウケン</t>
    </rPh>
    <rPh sb="19" eb="21">
      <t>ハンテイ</t>
    </rPh>
    <phoneticPr fontId="4"/>
  </si>
  <si>
    <t>①　通常枠の売上高減少要件</t>
    <rPh sb="2" eb="5">
      <t>ツウジョウワク</t>
    </rPh>
    <rPh sb="6" eb="9">
      <t>ウリアゲダカ</t>
    </rPh>
    <rPh sb="9" eb="13">
      <t>ゲンショウヨウケン</t>
    </rPh>
    <phoneticPr fontId="4"/>
  </si>
  <si>
    <t>2020年４月以降の連続する6カ月のうち、任意の３か月の合計売上高が、コロナ依然と比較して10%以上減少していること</t>
    <rPh sb="4" eb="5">
      <t>ネン</t>
    </rPh>
    <rPh sb="6" eb="9">
      <t>ガツイコウ</t>
    </rPh>
    <rPh sb="10" eb="12">
      <t>レンゾク</t>
    </rPh>
    <rPh sb="16" eb="17">
      <t>ゲツ</t>
    </rPh>
    <rPh sb="21" eb="23">
      <t>ニンイ</t>
    </rPh>
    <rPh sb="26" eb="27">
      <t>ゲツ</t>
    </rPh>
    <rPh sb="28" eb="33">
      <t>ゴウケイウリアゲダカ</t>
    </rPh>
    <rPh sb="38" eb="40">
      <t>イゼン</t>
    </rPh>
    <rPh sb="41" eb="43">
      <t>ヒカク</t>
    </rPh>
    <rPh sb="48" eb="50">
      <t>イジョウ</t>
    </rPh>
    <rPh sb="50" eb="52">
      <t>ゲンショウ</t>
    </rPh>
    <phoneticPr fontId="4"/>
  </si>
  <si>
    <t>②　新枠（回復・再生応援枠）の売上高減少要件</t>
    <rPh sb="2" eb="4">
      <t>シンワク</t>
    </rPh>
    <rPh sb="5" eb="7">
      <t>カイフク</t>
    </rPh>
    <rPh sb="8" eb="13">
      <t>サイセイオウエンワク</t>
    </rPh>
    <rPh sb="15" eb="22">
      <t>ウリアゲダカゲンショウヨウケン</t>
    </rPh>
    <phoneticPr fontId="4"/>
  </si>
  <si>
    <t>2020年４月以降の連続する6カ月のうち、任意の３か月の合計売上高が、コロナ依然と比較して10%以上減少していること、</t>
    <rPh sb="4" eb="5">
      <t>ネン</t>
    </rPh>
    <rPh sb="6" eb="9">
      <t>ガツイコウ</t>
    </rPh>
    <rPh sb="10" eb="12">
      <t>レンゾク</t>
    </rPh>
    <rPh sb="16" eb="17">
      <t>ゲツ</t>
    </rPh>
    <rPh sb="21" eb="23">
      <t>ニンイ</t>
    </rPh>
    <rPh sb="26" eb="27">
      <t>ゲツ</t>
    </rPh>
    <rPh sb="28" eb="33">
      <t>ゴウケイウリアゲダカ</t>
    </rPh>
    <rPh sb="38" eb="40">
      <t>イゼン</t>
    </rPh>
    <rPh sb="41" eb="43">
      <t>ヒカク</t>
    </rPh>
    <rPh sb="48" eb="50">
      <t>イジョウ</t>
    </rPh>
    <rPh sb="50" eb="52">
      <t>ゲンショウ</t>
    </rPh>
    <phoneticPr fontId="4"/>
  </si>
  <si>
    <t>かつ、2021年10月以降のいずれかの月の売上高が対2020年又は2019年同月比で30％以上減少してい
ること</t>
    <phoneticPr fontId="4"/>
  </si>
  <si>
    <t>通常枠判定</t>
    <rPh sb="0" eb="3">
      <t>ツウジョウワク</t>
    </rPh>
    <rPh sb="3" eb="5">
      <t>ハンテイ</t>
    </rPh>
    <phoneticPr fontId="4"/>
  </si>
  <si>
    <t>NA</t>
  </si>
  <si>
    <t>比較月１</t>
  </si>
  <si>
    <t>比較月２</t>
  </si>
  <si>
    <t>2022/1</t>
  </si>
  <si>
    <t>→→→</t>
  </si>
  <si>
    <t>売上高減少要件：</t>
  </si>
  <si>
    <t>1. 比較月の選定</t>
  </si>
  <si>
    <t>月次売上金額</t>
  </si>
  <si>
    <t>対象月vs比較月１</t>
  </si>
  <si>
    <t>対象月vs比較月２</t>
  </si>
  <si>
    <t>対象月</t>
  </si>
  <si>
    <t>対象月の売上高</t>
  </si>
  <si>
    <t>比較月１の売上高</t>
  </si>
  <si>
    <t>比較月２の売上高</t>
  </si>
  <si>
    <t>減少金額</t>
  </si>
  <si>
    <t>任意の３か月に含めた場合の比較月</t>
  </si>
  <si>
    <t>比較月</t>
  </si>
  <si>
    <t>減少金額（選択した任意の月と比較）</t>
  </si>
  <si>
    <t>比較月の売上高</t>
  </si>
  <si>
    <t>2020/4から連続する６カ月</t>
  </si>
  <si>
    <t>任意の３カ月合計</t>
  </si>
  <si>
    <t>通常枠判定</t>
  </si>
  <si>
    <t>コロナ前</t>
  </si>
  <si>
    <t>コロナ後</t>
  </si>
  <si>
    <t>減少率</t>
  </si>
  <si>
    <t>2020/5から連続する６カ月</t>
  </si>
  <si>
    <t>2020/6から連続する６カ月</t>
  </si>
  <si>
    <t>2020/7から連続する６カ月</t>
  </si>
  <si>
    <t>2020/8から連続する６カ月</t>
  </si>
  <si>
    <t>2020/9から連続する６カ月</t>
  </si>
  <si>
    <t>2020/10から連続する６カ月</t>
  </si>
  <si>
    <t>2020/11から連続する６カ月</t>
  </si>
  <si>
    <t>2020/12から連続する６カ月</t>
  </si>
  <si>
    <t>2021/1から連続する６カ月</t>
  </si>
  <si>
    <t>2021/2から連続する６カ月</t>
  </si>
  <si>
    <t>2021/3から連続する６カ月</t>
  </si>
  <si>
    <t>2021/4から連続する６カ月</t>
  </si>
  <si>
    <t>2021/5から連続する６カ月</t>
  </si>
  <si>
    <t>2021/6から連続する６カ月</t>
  </si>
  <si>
    <t>2021/7から連続する６カ月</t>
  </si>
  <si>
    <t>2021/8から連続する６カ月</t>
  </si>
  <si>
    <t>2021/9から連続する６カ月</t>
  </si>
  <si>
    <t>2021/10から連続する６カ月</t>
  </si>
  <si>
    <t>①2020年4月以降で連続する6か月のうち、任意の3か月の合計売上高がコロナ前の同月合計と比較して10％以上減少しており、かつ、</t>
    <rPh sb="29" eb="31">
      <t>ゴウケイ</t>
    </rPh>
    <rPh sb="42" eb="44">
      <t>ゴウケイ</t>
    </rPh>
    <phoneticPr fontId="4"/>
  </si>
  <si>
    <t>②2020年10月以降の連続する6カ月間のうち、任意の３か月間の合計売上高が、コロナ以前の同３か月の合計売上高と比較して5%以上減少していること。</t>
    <rPh sb="5" eb="6">
      <t>ネン</t>
    </rPh>
    <rPh sb="8" eb="9">
      <t>ガツ</t>
    </rPh>
    <rPh sb="9" eb="11">
      <t>イコウ</t>
    </rPh>
    <rPh sb="12" eb="14">
      <t>レンゾク</t>
    </rPh>
    <rPh sb="18" eb="19">
      <t>ゲツ</t>
    </rPh>
    <rPh sb="19" eb="20">
      <t>カン</t>
    </rPh>
    <rPh sb="24" eb="26">
      <t>ニンイ</t>
    </rPh>
    <rPh sb="29" eb="31">
      <t>ゲツカン</t>
    </rPh>
    <rPh sb="32" eb="37">
      <t>ゴウケイウリアゲダカ</t>
    </rPh>
    <rPh sb="42" eb="44">
      <t>イゼン</t>
    </rPh>
    <rPh sb="45" eb="46">
      <t>ドウ</t>
    </rPh>
    <rPh sb="48" eb="49">
      <t>ゲツ</t>
    </rPh>
    <rPh sb="50" eb="55">
      <t>ゴウケイウリアゲダカ</t>
    </rPh>
    <rPh sb="56" eb="58">
      <t>ヒカク</t>
    </rPh>
    <rPh sb="62" eb="64">
      <t>イジョウ</t>
    </rPh>
    <rPh sb="64" eb="66">
      <t>ゲンショウ</t>
    </rPh>
    <phoneticPr fontId="4"/>
  </si>
  <si>
    <t>2. 「連続する6カ月」と、「任意の3か月」の選定 (①の選定)</t>
    <rPh sb="29" eb="31">
      <t>センテイ</t>
    </rPh>
    <phoneticPr fontId="4"/>
  </si>
  <si>
    <t>3 「連続する6カ月」と、「任意の3か月」の選定 (②の選定)</t>
    <rPh sb="28" eb="30">
      <t>センテイ</t>
    </rPh>
    <phoneticPr fontId="4"/>
  </si>
  <si>
    <t>2020/10から連続する６カ月</t>
    <phoneticPr fontId="4"/>
  </si>
  <si>
    <t>2020/11から連続する６カ月</t>
    <phoneticPr fontId="4"/>
  </si>
  <si>
    <t>2020/12から連続する６カ月</t>
    <phoneticPr fontId="4"/>
  </si>
  <si>
    <t>2021/1から連続する６カ月</t>
    <phoneticPr fontId="4"/>
  </si>
  <si>
    <t>2021/2から連続する６カ月</t>
    <phoneticPr fontId="4"/>
  </si>
  <si>
    <t>2021/9から連続する６カ月</t>
    <phoneticPr fontId="4"/>
  </si>
  <si>
    <t>2021/8から連続する６カ月</t>
    <phoneticPr fontId="4"/>
  </si>
  <si>
    <t>2021/7から連続する６カ月</t>
    <phoneticPr fontId="4"/>
  </si>
  <si>
    <t>2021/6から連続する６カ月</t>
    <phoneticPr fontId="4"/>
  </si>
  <si>
    <t>2021/5から連続する６カ月</t>
    <phoneticPr fontId="4"/>
  </si>
  <si>
    <t>2021/4から連続する６カ月</t>
    <phoneticPr fontId="4"/>
  </si>
  <si>
    <t>2021/3から連続する６カ月</t>
    <phoneticPr fontId="4"/>
  </si>
  <si>
    <t>対象月</t>
    <phoneticPr fontId="4"/>
  </si>
  <si>
    <t>na</t>
    <phoneticPr fontId="4"/>
  </si>
  <si>
    <t>…①の総合判定</t>
    <rPh sb="3" eb="5">
      <t>ソウゴウ</t>
    </rPh>
    <rPh sb="5" eb="7">
      <t>ハンテイ</t>
    </rPh>
    <phoneticPr fontId="4"/>
  </si>
  <si>
    <t>…②の総合判定</t>
    <rPh sb="3" eb="5">
      <t>ソウゴウ</t>
    </rPh>
    <rPh sb="5" eb="7">
      <t>ハンテイ</t>
    </rPh>
    <phoneticPr fontId="4"/>
  </si>
  <si>
    <t>各月ごとの結論</t>
    <rPh sb="0" eb="2">
      <t>カクツキ</t>
    </rPh>
    <rPh sb="5" eb="7">
      <t>ケツロン</t>
    </rPh>
    <phoneticPr fontId="4"/>
  </si>
  <si>
    <t>月次売上金額（円）</t>
    <rPh sb="0" eb="2">
      <t>ゲツジ</t>
    </rPh>
    <rPh sb="2" eb="6">
      <t>ウリアゲキンガク</t>
    </rPh>
    <rPh sb="7" eb="8">
      <t>エン</t>
    </rPh>
    <phoneticPr fontId="4"/>
  </si>
  <si>
    <t>第６回公募／通常枠結論：</t>
    <rPh sb="0" eb="1">
      <t>ダイ</t>
    </rPh>
    <rPh sb="2" eb="5">
      <t>カイコウボ</t>
    </rPh>
    <rPh sb="6" eb="9">
      <t>ツウジョウワク</t>
    </rPh>
    <rPh sb="9" eb="11">
      <t>ケツロン</t>
    </rPh>
    <phoneticPr fontId="4"/>
  </si>
  <si>
    <t>第６回公募／回復・再生応援枠結論：</t>
    <rPh sb="0" eb="1">
      <t>ダイ</t>
    </rPh>
    <rPh sb="2" eb="5">
      <t>カイコウボ</t>
    </rPh>
    <rPh sb="6" eb="8">
      <t>カイフク</t>
    </rPh>
    <rPh sb="9" eb="14">
      <t>サイセイオウエンワク</t>
    </rPh>
    <rPh sb="14" eb="16">
      <t>ケツロン</t>
    </rPh>
    <phoneticPr fontId="4"/>
  </si>
  <si>
    <t>第５回公募／通常枠結論：</t>
    <rPh sb="0" eb="1">
      <t>ダイ</t>
    </rPh>
    <rPh sb="2" eb="5">
      <t>カイコウボ</t>
    </rPh>
    <rPh sb="6" eb="8">
      <t>ツウジョウ</t>
    </rPh>
    <rPh sb="8" eb="9">
      <t>ワク</t>
    </rPh>
    <rPh sb="9" eb="11">
      <t>ケツロン</t>
    </rPh>
    <phoneticPr fontId="4"/>
  </si>
  <si>
    <t>↓黄色ハイライトの月次売上金額を、円単位でご記入ください↓</t>
    <rPh sb="1" eb="3">
      <t>キイロ</t>
    </rPh>
    <rPh sb="9" eb="15">
      <t>ゲツジウリアゲキンガク</t>
    </rPh>
    <rPh sb="17" eb="20">
      <t>エンタンイ</t>
    </rPh>
    <rPh sb="22" eb="24">
      <t>キニュウ</t>
    </rPh>
    <phoneticPr fontId="4"/>
  </si>
  <si>
    <t>2020年4月以降で連続する6か月のうち、任意の3か月の合計売上高がコロナ前の同月と比較して10％以上減少している</t>
    <rPh sb="4" eb="5">
      <t>ネン</t>
    </rPh>
    <rPh sb="6" eb="9">
      <t>ガツイコウ</t>
    </rPh>
    <rPh sb="10" eb="12">
      <t>レンゾク</t>
    </rPh>
    <rPh sb="16" eb="17">
      <t>ゲツ</t>
    </rPh>
    <rPh sb="21" eb="23">
      <t>ニンイ</t>
    </rPh>
    <rPh sb="26" eb="27">
      <t>ゲツ</t>
    </rPh>
    <rPh sb="28" eb="30">
      <t>ゴウケイ</t>
    </rPh>
    <rPh sb="30" eb="33">
      <t>ウリアゲダカ</t>
    </rPh>
    <rPh sb="37" eb="38">
      <t>マエ</t>
    </rPh>
    <rPh sb="39" eb="41">
      <t>ドウゲツ</t>
    </rPh>
    <rPh sb="42" eb="44">
      <t>ヒカク</t>
    </rPh>
    <rPh sb="49" eb="51">
      <t>イジョウ</t>
    </rPh>
    <rPh sb="51" eb="53">
      <t>ゲンショウ</t>
    </rPh>
    <phoneticPr fontId="4"/>
  </si>
  <si>
    <t>事業再構築補助金ー第５回公募／通常枠</t>
    <rPh sb="0" eb="8">
      <t>ジギョウサイコウチクホジョキン</t>
    </rPh>
    <rPh sb="9" eb="10">
      <t>ダイ</t>
    </rPh>
    <rPh sb="11" eb="14">
      <t>カイコウボ</t>
    </rPh>
    <rPh sb="15" eb="18">
      <t>ツウジョウワク</t>
    </rPh>
    <phoneticPr fontId="4"/>
  </si>
  <si>
    <t>事業再構築補助金ー第６回公募／通常枠</t>
    <rPh sb="0" eb="8">
      <t>ジギョウサイコウチクホジョキン</t>
    </rPh>
    <rPh sb="9" eb="10">
      <t>ダイ</t>
    </rPh>
    <rPh sb="11" eb="14">
      <t>カイコウボ</t>
    </rPh>
    <rPh sb="15" eb="18">
      <t>ツウジョウワク</t>
    </rPh>
    <phoneticPr fontId="4"/>
  </si>
  <si>
    <t>事業再構築補助金ー第６回公募／回復・再生応援枠</t>
    <rPh sb="0" eb="8">
      <t>ジギョウサイコウチクホジョキン</t>
    </rPh>
    <rPh sb="9" eb="10">
      <t>ダイ</t>
    </rPh>
    <rPh sb="11" eb="14">
      <t>カイコウボ</t>
    </rPh>
    <rPh sb="15" eb="17">
      <t>カイフク</t>
    </rPh>
    <rPh sb="18" eb="20">
      <t>サイセイ</t>
    </rPh>
    <rPh sb="20" eb="22">
      <t>オウエン</t>
    </rPh>
    <rPh sb="22" eb="23">
      <t>ワク</t>
    </rPh>
    <phoneticPr fontId="4"/>
  </si>
  <si>
    <t>第６回公募の通常枠の売上高減少要件を満たし、かつ、2021年10月以降のいずれかの月の売上高が対2020年または2019年同月比で30％以上減少</t>
    <rPh sb="0" eb="1">
      <t>ダイ</t>
    </rPh>
    <rPh sb="2" eb="3">
      <t>カイ</t>
    </rPh>
    <rPh sb="3" eb="5">
      <t>コウボ</t>
    </rPh>
    <rPh sb="6" eb="10">
      <t>ツウジ</t>
    </rPh>
    <rPh sb="10" eb="17">
      <t>ウリアゲダカゲンショウヨウケン</t>
    </rPh>
    <rPh sb="18" eb="19">
      <t>ミ</t>
    </rPh>
    <rPh sb="29" eb="30">
      <t>ネン</t>
    </rPh>
    <rPh sb="32" eb="35">
      <t>ガツイコウ</t>
    </rPh>
    <rPh sb="41" eb="42">
      <t>ツキ</t>
    </rPh>
    <rPh sb="43" eb="46">
      <t>ウリアゲダカ</t>
    </rPh>
    <rPh sb="47" eb="48">
      <t>タイ</t>
    </rPh>
    <rPh sb="52" eb="53">
      <t>ネン</t>
    </rPh>
    <rPh sb="60" eb="61">
      <t>ネン</t>
    </rPh>
    <rPh sb="61" eb="64">
      <t>ドウゲツヒ</t>
    </rPh>
    <rPh sb="68" eb="70">
      <t>イジョウ</t>
    </rPh>
    <rPh sb="70" eb="72">
      <t>ゲンショウ</t>
    </rPh>
    <phoneticPr fontId="4"/>
  </si>
  <si>
    <t>2019/4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</si>
</sst>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16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b/>
      <sz val="11"/>
      <color theme="0"/>
      <name val="游ゴシック"/>
      <family val="2"/>
      <scheme val="minor"/>
    </font>
    <font>
      <u/>
      <sz val="11"/>
      <color theme="10"/>
      <name val="游ゴシック"/>
      <family val="2"/>
      <charset val="128"/>
      <scheme val="minor"/>
    </font>
    <font>
      <b/>
      <i/>
      <u/>
      <sz val="11"/>
      <color theme="1"/>
      <name val="游ゴシック"/>
      <family val="3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2"/>
      <scheme val="minor"/>
    </font>
    <font>
      <b/>
      <sz val="25"/>
      <color theme="1"/>
      <name val="游ゴシック"/>
      <family val="3"/>
      <charset val="128"/>
      <scheme val="minor"/>
    </font>
    <font>
      <sz val="9"/>
      <color indexed="81"/>
      <name val="MS P ゴシック"/>
      <family val="2"/>
    </font>
    <font>
      <sz val="9"/>
      <color indexed="81"/>
      <name val="HGGothicE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14" fontId="0" fillId="0" borderId="0" xfId="0" applyNumberFormat="1">
      <alignment vertical="center"/>
    </xf>
    <xf numFmtId="14" fontId="0" fillId="0" borderId="0" xfId="0" quotePrefix="1" applyNumberFormat="1">
      <alignment vertical="center"/>
    </xf>
    <xf numFmtId="14" fontId="0" fillId="0" borderId="0" xfId="0" quotePrefix="1" applyNumberFormat="1" applyFill="1">
      <alignment vertical="center"/>
    </xf>
    <xf numFmtId="0" fontId="0" fillId="0" borderId="0" xfId="0" applyFill="1">
      <alignment vertical="center"/>
    </xf>
    <xf numFmtId="14" fontId="0" fillId="0" borderId="0" xfId="0" applyNumberFormat="1" applyFill="1">
      <alignment vertical="center"/>
    </xf>
    <xf numFmtId="38" fontId="0" fillId="0" borderId="0" xfId="1" applyFont="1" applyFill="1">
      <alignment vertical="center"/>
    </xf>
    <xf numFmtId="38" fontId="0" fillId="0" borderId="0" xfId="1" quotePrefix="1" applyFont="1" applyFill="1">
      <alignment vertical="center"/>
    </xf>
    <xf numFmtId="38" fontId="0" fillId="0" borderId="0" xfId="1" applyFont="1">
      <alignment vertical="center"/>
    </xf>
    <xf numFmtId="176" fontId="0" fillId="0" borderId="0" xfId="2" applyNumberFormat="1" applyFont="1">
      <alignment vertical="center"/>
    </xf>
    <xf numFmtId="0" fontId="0" fillId="0" borderId="0" xfId="0" applyAlignment="1">
      <alignment horizontal="center" vertical="center"/>
    </xf>
    <xf numFmtId="38" fontId="0" fillId="0" borderId="4" xfId="0" applyNumberFormat="1" applyBorder="1">
      <alignment vertical="center"/>
    </xf>
    <xf numFmtId="176" fontId="0" fillId="0" borderId="4" xfId="2" applyNumberFormat="1" applyFont="1" applyBorder="1">
      <alignment vertical="center"/>
    </xf>
    <xf numFmtId="0" fontId="6" fillId="3" borderId="4" xfId="0" applyFont="1" applyFill="1" applyBorder="1">
      <alignment vertical="center"/>
    </xf>
    <xf numFmtId="0" fontId="7" fillId="3" borderId="4" xfId="0" applyFont="1" applyFill="1" applyBorder="1">
      <alignment vertical="center"/>
    </xf>
    <xf numFmtId="0" fontId="0" fillId="3" borderId="0" xfId="0" applyFill="1">
      <alignment vertical="center"/>
    </xf>
    <xf numFmtId="0" fontId="5" fillId="3" borderId="0" xfId="0" applyFont="1" applyFill="1">
      <alignment vertical="center"/>
    </xf>
    <xf numFmtId="0" fontId="6" fillId="3" borderId="0" xfId="0" applyFont="1" applyFill="1">
      <alignment vertical="center"/>
    </xf>
    <xf numFmtId="0" fontId="0" fillId="0" borderId="0" xfId="0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>
      <alignment vertical="center"/>
    </xf>
    <xf numFmtId="0" fontId="8" fillId="0" borderId="0" xfId="3">
      <alignment vertical="center"/>
    </xf>
    <xf numFmtId="0" fontId="9" fillId="0" borderId="0" xfId="0" applyFont="1">
      <alignment vertical="center"/>
    </xf>
    <xf numFmtId="14" fontId="0" fillId="0" borderId="0" xfId="0" quotePrefix="1" applyNumberFormat="1" applyAlignment="1">
      <alignment horizontal="right" vertical="center"/>
    </xf>
    <xf numFmtId="14" fontId="0" fillId="0" borderId="0" xfId="0" quotePrefix="1" applyNumberFormat="1" applyFill="1" applyAlignment="1">
      <alignment horizontal="right" vertical="center"/>
    </xf>
    <xf numFmtId="0" fontId="10" fillId="3" borderId="4" xfId="0" applyFont="1" applyFill="1" applyBorder="1">
      <alignment vertical="center"/>
    </xf>
    <xf numFmtId="0" fontId="0" fillId="0" borderId="14" xfId="0" applyBorder="1">
      <alignment vertical="center"/>
    </xf>
    <xf numFmtId="0" fontId="0" fillId="0" borderId="11" xfId="0" applyFill="1" applyBorder="1">
      <alignment vertical="center"/>
    </xf>
    <xf numFmtId="0" fontId="0" fillId="0" borderId="12" xfId="0" applyFill="1" applyBorder="1">
      <alignment vertical="center"/>
    </xf>
    <xf numFmtId="0" fontId="0" fillId="0" borderId="13" xfId="0" applyFill="1" applyBorder="1">
      <alignment vertical="center"/>
    </xf>
    <xf numFmtId="0" fontId="0" fillId="0" borderId="5" xfId="0" applyFill="1" applyBorder="1" applyAlignment="1">
      <alignment vertical="center"/>
    </xf>
    <xf numFmtId="0" fontId="0" fillId="0" borderId="6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8" xfId="0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1" fillId="0" borderId="0" xfId="0" applyFont="1">
      <alignment vertical="center"/>
    </xf>
    <xf numFmtId="0" fontId="11" fillId="0" borderId="0" xfId="0" applyFont="1">
      <alignment vertical="center"/>
    </xf>
    <xf numFmtId="0" fontId="11" fillId="4" borderId="0" xfId="0" applyFont="1" applyFill="1" applyAlignment="1">
      <alignment horizontal="right" vertical="center"/>
    </xf>
    <xf numFmtId="0" fontId="12" fillId="4" borderId="0" xfId="0" applyFont="1" applyFill="1">
      <alignment vertical="center"/>
    </xf>
    <xf numFmtId="0" fontId="11" fillId="4" borderId="0" xfId="0" applyFont="1" applyFill="1" applyAlignment="1">
      <alignment horizontal="right" vertical="center" wrapText="1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38" fontId="0" fillId="2" borderId="3" xfId="1" applyFont="1" applyFill="1" applyBorder="1">
      <alignment vertical="center"/>
    </xf>
    <xf numFmtId="38" fontId="0" fillId="0" borderId="1" xfId="1" applyFont="1" applyFill="1" applyBorder="1">
      <alignment vertical="center"/>
    </xf>
    <xf numFmtId="38" fontId="0" fillId="0" borderId="2" xfId="1" applyFont="1" applyFill="1" applyBorder="1">
      <alignment vertical="center"/>
    </xf>
    <xf numFmtId="38" fontId="0" fillId="0" borderId="3" xfId="1" applyFont="1" applyFill="1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15" xfId="0" applyBorder="1">
      <alignment vertical="center"/>
    </xf>
    <xf numFmtId="0" fontId="0" fillId="0" borderId="0" xfId="0" applyBorder="1">
      <alignment vertical="center"/>
    </xf>
    <xf numFmtId="0" fontId="0" fillId="0" borderId="16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13" fillId="0" borderId="0" xfId="0" applyFont="1">
      <alignment vertical="center"/>
    </xf>
    <xf numFmtId="0" fontId="12" fillId="0" borderId="0" xfId="0" applyFont="1" applyFill="1">
      <alignment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470453</xdr:colOff>
      <xdr:row>7</xdr:row>
      <xdr:rowOff>80611</xdr:rowOff>
    </xdr:from>
    <xdr:to>
      <xdr:col>13</xdr:col>
      <xdr:colOff>549966</xdr:colOff>
      <xdr:row>11</xdr:row>
      <xdr:rowOff>173733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38A02BD-B7D0-4A43-BB01-13ECDFB3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5096" y="1704002"/>
          <a:ext cx="7441096" cy="1020774"/>
        </a:xfrm>
        <a:prstGeom prst="rect">
          <a:avLst/>
        </a:prstGeom>
      </xdr:spPr>
    </xdr:pic>
    <xdr:clientData/>
  </xdr:twoCellAnchor>
  <xdr:twoCellAnchor editAs="oneCell">
    <xdr:from>
      <xdr:col>2</xdr:col>
      <xdr:colOff>284922</xdr:colOff>
      <xdr:row>16</xdr:row>
      <xdr:rowOff>132522</xdr:rowOff>
    </xdr:from>
    <xdr:to>
      <xdr:col>13</xdr:col>
      <xdr:colOff>622852</xdr:colOff>
      <xdr:row>22</xdr:row>
      <xdr:rowOff>14239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298BCEF-9AEB-4E6C-8041-D577EE743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9565" y="3843131"/>
          <a:ext cx="7699513" cy="1273195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22</xdr:row>
      <xdr:rowOff>39756</xdr:rowOff>
    </xdr:from>
    <xdr:to>
      <xdr:col>13</xdr:col>
      <xdr:colOff>655982</xdr:colOff>
      <xdr:row>23</xdr:row>
      <xdr:rowOff>181722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091EEA5-2219-4F52-BFDF-1EF08077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9443" y="5141843"/>
          <a:ext cx="7712765" cy="3738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igyou-saikouchiku.go.jp/pdf/hoseiyosan_gaiyou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1ED1E-5164-4A99-BDEF-CA9B39A50B62}">
  <dimension ref="B2:N24"/>
  <sheetViews>
    <sheetView showGridLines="0" tabSelected="1" zoomScale="115" zoomScaleNormal="115" workbookViewId="0"/>
  </sheetViews>
  <sheetFormatPr defaultRowHeight="18.75"/>
  <cols>
    <col min="1" max="1" width="2.75" customWidth="1"/>
  </cols>
  <sheetData>
    <row r="2" spans="2:14">
      <c r="B2" t="s">
        <v>94</v>
      </c>
      <c r="C2" t="s">
        <v>95</v>
      </c>
    </row>
    <row r="3" spans="2:14">
      <c r="C3" t="s">
        <v>91</v>
      </c>
    </row>
    <row r="4" spans="2:14">
      <c r="B4" t="s">
        <v>92</v>
      </c>
      <c r="C4" s="21" t="s">
        <v>93</v>
      </c>
    </row>
    <row r="6" spans="2:14">
      <c r="C6" s="22" t="s">
        <v>101</v>
      </c>
    </row>
    <row r="7" spans="2:14" s="4" customFormat="1">
      <c r="C7" s="27" t="s">
        <v>102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</row>
    <row r="8" spans="2:14">
      <c r="C8" s="47"/>
      <c r="D8" s="48"/>
      <c r="E8" s="48"/>
      <c r="F8" s="48"/>
      <c r="G8" s="48"/>
      <c r="H8" s="48"/>
      <c r="I8" s="48"/>
      <c r="J8" s="48"/>
      <c r="K8" s="48"/>
      <c r="L8" s="48"/>
      <c r="M8" s="48"/>
      <c r="N8" s="49"/>
    </row>
    <row r="9" spans="2:14">
      <c r="C9" s="50"/>
      <c r="D9" s="51"/>
      <c r="E9" s="51"/>
      <c r="F9" s="51"/>
      <c r="G9" s="51"/>
      <c r="H9" s="51"/>
      <c r="I9" s="51"/>
      <c r="J9" s="51"/>
      <c r="K9" s="51"/>
      <c r="L9" s="51"/>
      <c r="M9" s="51"/>
      <c r="N9" s="52"/>
    </row>
    <row r="10" spans="2:14"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</row>
    <row r="11" spans="2:14">
      <c r="C11" s="50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2"/>
    </row>
    <row r="12" spans="2:14">
      <c r="C12" s="53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5"/>
    </row>
    <row r="14" spans="2:14">
      <c r="B14" s="22"/>
      <c r="C14" s="22" t="s">
        <v>103</v>
      </c>
    </row>
    <row r="15" spans="2:14" s="4" customFormat="1">
      <c r="C15" s="30" t="s">
        <v>104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2"/>
    </row>
    <row r="16" spans="2:14" s="4" customFormat="1">
      <c r="C16" s="33" t="s">
        <v>105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5"/>
    </row>
    <row r="17" spans="3:14"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9"/>
    </row>
    <row r="18" spans="3:14"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2"/>
    </row>
    <row r="19" spans="3:14">
      <c r="C19" s="50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2"/>
    </row>
    <row r="20" spans="3:14">
      <c r="C20" s="50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2"/>
    </row>
    <row r="21" spans="3:14">
      <c r="C21" s="50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2"/>
    </row>
    <row r="22" spans="3:14">
      <c r="C22" s="50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2"/>
    </row>
    <row r="23" spans="3:14"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2"/>
    </row>
    <row r="24" spans="3:14">
      <c r="C24" s="53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5"/>
    </row>
  </sheetData>
  <phoneticPr fontId="4"/>
  <hyperlinks>
    <hyperlink ref="C4" r:id="rId1" xr:uid="{E31BF44C-813E-4039-A674-F80BA2412927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56C8B-8A38-4981-90F2-3D44030AC072}">
  <sheetPr>
    <tabColor rgb="FFFF0000"/>
  </sheetPr>
  <dimension ref="A1:F44"/>
  <sheetViews>
    <sheetView showGridLines="0" zoomScale="115" zoomScaleNormal="115" workbookViewId="0"/>
  </sheetViews>
  <sheetFormatPr defaultColWidth="0" defaultRowHeight="18.75" zeroHeight="1"/>
  <cols>
    <col min="1" max="1" width="16.75" customWidth="1"/>
    <col min="2" max="2" width="14" customWidth="1"/>
    <col min="3" max="6" width="8.75" customWidth="1"/>
    <col min="7" max="16384" width="8.75" hidden="1"/>
  </cols>
  <sheetData>
    <row r="1" spans="1:5"/>
    <row r="2" spans="1:5">
      <c r="A2" s="37" t="s">
        <v>175</v>
      </c>
      <c r="B2" s="37"/>
      <c r="C2" s="37"/>
      <c r="D2" s="37"/>
      <c r="E2" s="37"/>
    </row>
    <row r="3" spans="1:5"/>
    <row r="4" spans="1:5" ht="19.5" thickBot="1">
      <c r="B4" t="s">
        <v>171</v>
      </c>
    </row>
    <row r="5" spans="1:5">
      <c r="A5" s="23" t="s">
        <v>18</v>
      </c>
      <c r="B5" s="41">
        <v>1500</v>
      </c>
    </row>
    <row r="6" spans="1:5">
      <c r="A6" s="23" t="s">
        <v>19</v>
      </c>
      <c r="B6" s="42">
        <v>1500</v>
      </c>
    </row>
    <row r="7" spans="1:5">
      <c r="A7" s="23" t="s">
        <v>20</v>
      </c>
      <c r="B7" s="42">
        <v>1500</v>
      </c>
    </row>
    <row r="8" spans="1:5">
      <c r="A8" s="23" t="s">
        <v>21</v>
      </c>
      <c r="B8" s="42">
        <v>1500</v>
      </c>
    </row>
    <row r="9" spans="1:5">
      <c r="A9" s="23" t="s">
        <v>22</v>
      </c>
      <c r="B9" s="42">
        <v>1500</v>
      </c>
    </row>
    <row r="10" spans="1:5">
      <c r="A10" s="23" t="s">
        <v>23</v>
      </c>
      <c r="B10" s="42">
        <v>1500</v>
      </c>
    </row>
    <row r="11" spans="1:5">
      <c r="A11" s="23" t="s">
        <v>24</v>
      </c>
      <c r="B11" s="42">
        <v>1500</v>
      </c>
    </row>
    <row r="12" spans="1:5">
      <c r="A12" s="23" t="s">
        <v>25</v>
      </c>
      <c r="B12" s="42">
        <v>1500</v>
      </c>
    </row>
    <row r="13" spans="1:5">
      <c r="A13" s="24" t="s">
        <v>26</v>
      </c>
      <c r="B13" s="42">
        <v>1500</v>
      </c>
    </row>
    <row r="14" spans="1:5">
      <c r="A14" s="24" t="s">
        <v>27</v>
      </c>
      <c r="B14" s="42">
        <v>1500</v>
      </c>
    </row>
    <row r="15" spans="1:5">
      <c r="A15" s="24" t="s">
        <v>28</v>
      </c>
      <c r="B15" s="42">
        <v>1500</v>
      </c>
    </row>
    <row r="16" spans="1:5">
      <c r="A16" s="24" t="s">
        <v>43</v>
      </c>
      <c r="B16" s="42">
        <v>1500</v>
      </c>
    </row>
    <row r="17" spans="1:2">
      <c r="A17" s="24" t="s">
        <v>30</v>
      </c>
      <c r="B17" s="42">
        <v>1500</v>
      </c>
    </row>
    <row r="18" spans="1:2">
      <c r="A18" s="24" t="s">
        <v>32</v>
      </c>
      <c r="B18" s="42">
        <v>1500</v>
      </c>
    </row>
    <row r="19" spans="1:2">
      <c r="A19" s="24" t="s">
        <v>33</v>
      </c>
      <c r="B19" s="42">
        <v>1500</v>
      </c>
    </row>
    <row r="20" spans="1:2">
      <c r="A20" s="24" t="s">
        <v>34</v>
      </c>
      <c r="B20" s="42">
        <v>915</v>
      </c>
    </row>
    <row r="21" spans="1:2">
      <c r="A21" s="24" t="s">
        <v>35</v>
      </c>
      <c r="B21" s="42">
        <v>1229</v>
      </c>
    </row>
    <row r="22" spans="1:2">
      <c r="A22" s="24" t="s">
        <v>36</v>
      </c>
      <c r="B22" s="42">
        <v>2000</v>
      </c>
    </row>
    <row r="23" spans="1:2">
      <c r="A23" s="24" t="s">
        <v>37</v>
      </c>
      <c r="B23" s="42">
        <v>2000</v>
      </c>
    </row>
    <row r="24" spans="1:2">
      <c r="A24" s="24" t="s">
        <v>38</v>
      </c>
      <c r="B24" s="42">
        <v>2000</v>
      </c>
    </row>
    <row r="25" spans="1:2">
      <c r="A25" s="24" t="s">
        <v>39</v>
      </c>
      <c r="B25" s="42">
        <v>2000</v>
      </c>
    </row>
    <row r="26" spans="1:2">
      <c r="A26" s="24" t="s">
        <v>14</v>
      </c>
      <c r="B26" s="42">
        <v>2000</v>
      </c>
    </row>
    <row r="27" spans="1:2">
      <c r="A27" s="24" t="s">
        <v>11</v>
      </c>
      <c r="B27" s="42">
        <v>2000</v>
      </c>
    </row>
    <row r="28" spans="1:2">
      <c r="A28" s="24" t="s">
        <v>9</v>
      </c>
      <c r="B28" s="42">
        <v>2019</v>
      </c>
    </row>
    <row r="29" spans="1:2">
      <c r="A29" s="24" t="s">
        <v>8</v>
      </c>
      <c r="B29" s="42">
        <v>1647</v>
      </c>
    </row>
    <row r="30" spans="1:2">
      <c r="A30" s="24" t="s">
        <v>4</v>
      </c>
      <c r="B30" s="42">
        <v>1735</v>
      </c>
    </row>
    <row r="31" spans="1:2">
      <c r="A31" s="24" t="s">
        <v>0</v>
      </c>
      <c r="B31" s="42">
        <v>2074</v>
      </c>
    </row>
    <row r="32" spans="1:2">
      <c r="A32" s="24" t="s">
        <v>1</v>
      </c>
      <c r="B32" s="42">
        <v>1753</v>
      </c>
    </row>
    <row r="33" spans="1:2">
      <c r="A33" s="24" t="s">
        <v>2</v>
      </c>
      <c r="B33" s="42">
        <v>2147</v>
      </c>
    </row>
    <row r="34" spans="1:2">
      <c r="A34" s="24" t="s">
        <v>3</v>
      </c>
      <c r="B34" s="42">
        <v>1992</v>
      </c>
    </row>
    <row r="35" spans="1:2">
      <c r="A35" s="24" t="s">
        <v>5</v>
      </c>
      <c r="B35" s="42">
        <v>2202</v>
      </c>
    </row>
    <row r="36" spans="1:2">
      <c r="A36" s="24" t="s">
        <v>6</v>
      </c>
      <c r="B36" s="42">
        <v>1833</v>
      </c>
    </row>
    <row r="37" spans="1:2">
      <c r="A37" s="23" t="s">
        <v>7</v>
      </c>
      <c r="B37" s="42">
        <v>1719</v>
      </c>
    </row>
    <row r="38" spans="1:2">
      <c r="A38" s="23" t="s">
        <v>15</v>
      </c>
      <c r="B38" s="42">
        <v>1881</v>
      </c>
    </row>
    <row r="39" spans="1:2">
      <c r="A39" s="23" t="s">
        <v>16</v>
      </c>
      <c r="B39" s="42">
        <v>1610</v>
      </c>
    </row>
    <row r="40" spans="1:2">
      <c r="A40" s="23" t="s">
        <v>17</v>
      </c>
      <c r="B40" s="42" t="s">
        <v>167</v>
      </c>
    </row>
    <row r="41" spans="1:2">
      <c r="A41" s="23" t="s">
        <v>82</v>
      </c>
      <c r="B41" s="42" t="s">
        <v>167</v>
      </c>
    </row>
    <row r="42" spans="1:2">
      <c r="A42" s="23" t="s">
        <v>83</v>
      </c>
      <c r="B42" s="42" t="s">
        <v>167</v>
      </c>
    </row>
    <row r="43" spans="1:2" ht="19.5" thickBot="1">
      <c r="A43" s="23" t="s">
        <v>84</v>
      </c>
      <c r="B43" s="43" t="s">
        <v>167</v>
      </c>
    </row>
    <row r="44" spans="1:2"/>
  </sheetData>
  <phoneticPr fontId="4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41004-5775-4841-8462-B1F3B267DBF2}">
  <sheetPr>
    <tabColor rgb="FFFFC000"/>
  </sheetPr>
  <dimension ref="A1:AC1048576"/>
  <sheetViews>
    <sheetView showGridLines="0" zoomScaleNormal="100" zoomScaleSheetLayoutView="130" workbookViewId="0"/>
  </sheetViews>
  <sheetFormatPr defaultRowHeight="18.75" zeroHeight="1" outlineLevelRow="1"/>
  <cols>
    <col min="1" max="1" width="23.25" customWidth="1"/>
    <col min="2" max="2" width="16.5" customWidth="1"/>
    <col min="3" max="3" width="10.25" customWidth="1"/>
    <col min="7" max="9" width="10.875" customWidth="1"/>
    <col min="10" max="11" width="9.5" bestFit="1" customWidth="1"/>
    <col min="12" max="12" width="8.875" bestFit="1" customWidth="1"/>
    <col min="14" max="15" width="9" bestFit="1" customWidth="1"/>
    <col min="22" max="22" width="10.375" bestFit="1" customWidth="1"/>
    <col min="26" max="27" width="9.375" customWidth="1"/>
  </cols>
  <sheetData>
    <row r="1" spans="1:29" ht="40.5">
      <c r="A1" s="56" t="s">
        <v>177</v>
      </c>
    </row>
    <row r="2" spans="1:29" s="20" customFormat="1">
      <c r="A2" s="19"/>
      <c r="B2" s="36"/>
    </row>
    <row r="3" spans="1:29">
      <c r="A3" s="18" t="s">
        <v>112</v>
      </c>
      <c r="B3" t="s">
        <v>150</v>
      </c>
    </row>
    <row r="4" spans="1:29">
      <c r="A4" s="18"/>
      <c r="B4" t="s">
        <v>151</v>
      </c>
    </row>
    <row r="5" spans="1:29">
      <c r="A5" s="38" t="s">
        <v>174</v>
      </c>
      <c r="B5" s="39" t="str">
        <f>IF(AA38+AA212=4,"第５回公募の通常枠の売上高減少要件を満たします","第５回公募の通常枠の売上高減少要件を満たしません")</f>
        <v>第５回公募の通常枠の売上高減少要件を満たします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29">
      <c r="A6" s="18"/>
    </row>
    <row r="7" spans="1:29"/>
    <row r="8" spans="1:29" hidden="1" outlineLevel="1">
      <c r="A8" s="4"/>
      <c r="B8" s="4"/>
      <c r="G8" s="17" t="s">
        <v>113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1:29" ht="19.5" hidden="1" outlineLevel="1" thickBot="1">
      <c r="B9" t="s">
        <v>114</v>
      </c>
      <c r="N9" t="s">
        <v>115</v>
      </c>
      <c r="O9" t="s">
        <v>116</v>
      </c>
    </row>
    <row r="10" spans="1:29" hidden="1" outlineLevel="1">
      <c r="A10" s="23" t="s">
        <v>18</v>
      </c>
      <c r="B10" s="44">
        <f>'2. 月次売上高（ご記入ください）'!B5</f>
        <v>1500</v>
      </c>
      <c r="G10" t="s">
        <v>117</v>
      </c>
      <c r="H10" t="s">
        <v>108</v>
      </c>
      <c r="I10" t="s">
        <v>109</v>
      </c>
      <c r="J10" s="8" t="s">
        <v>118</v>
      </c>
      <c r="K10" s="8" t="s">
        <v>119</v>
      </c>
      <c r="L10" s="8" t="s">
        <v>120</v>
      </c>
      <c r="M10" s="8"/>
      <c r="N10" s="8" t="s">
        <v>121</v>
      </c>
      <c r="O10" s="8" t="s">
        <v>121</v>
      </c>
      <c r="Q10" t="s">
        <v>122</v>
      </c>
      <c r="R10" t="s">
        <v>123</v>
      </c>
      <c r="S10" t="s">
        <v>117</v>
      </c>
      <c r="T10" t="s">
        <v>124</v>
      </c>
      <c r="U10" t="s">
        <v>118</v>
      </c>
      <c r="V10" t="s">
        <v>125</v>
      </c>
    </row>
    <row r="11" spans="1:29" hidden="1" outlineLevel="1">
      <c r="A11" s="23" t="s">
        <v>19</v>
      </c>
      <c r="B11" s="45">
        <f>'2. 月次売上高（ご記入ください）'!B6</f>
        <v>1500</v>
      </c>
      <c r="G11" s="3" t="s">
        <v>34</v>
      </c>
      <c r="H11" s="3" t="s">
        <v>181</v>
      </c>
      <c r="I11" s="3" t="s">
        <v>42</v>
      </c>
      <c r="J11" s="6">
        <f>VLOOKUP(G11,$A$10:$B$48,2,0)</f>
        <v>915</v>
      </c>
      <c r="K11" s="6">
        <f>VLOOKUP(H11,$A$10:$B$48,2,0)</f>
        <v>1500</v>
      </c>
      <c r="L11" s="6" t="str">
        <f>IFERROR(VLOOKUP(I11,$A$10:$B$48,2,0),"")</f>
        <v/>
      </c>
      <c r="M11" s="6"/>
      <c r="N11" s="6">
        <f>J11-K11</f>
        <v>-585</v>
      </c>
      <c r="O11" s="6" t="str">
        <f t="shared" ref="O11:O20" si="0">IFERROR(J11-L11,"")</f>
        <v/>
      </c>
      <c r="P11" s="4"/>
      <c r="Q11" s="4" t="s">
        <v>54</v>
      </c>
      <c r="R11" s="4" t="str">
        <f>IF(Q11="比較月１",H11,I11)</f>
        <v>2019/4</v>
      </c>
      <c r="S11" s="5" t="str">
        <f>G11</f>
        <v>2020/4</v>
      </c>
      <c r="T11" s="6">
        <f t="shared" ref="T11:T19" si="1">N11</f>
        <v>-585</v>
      </c>
      <c r="U11" s="6">
        <f t="shared" ref="U11:U34" si="2">J11</f>
        <v>915</v>
      </c>
      <c r="V11" s="6">
        <f t="shared" ref="V11:V34" si="3">VLOOKUP(R11,$A$10:$B$48,2,0)</f>
        <v>1500</v>
      </c>
    </row>
    <row r="12" spans="1:29" hidden="1" outlineLevel="1">
      <c r="A12" s="23" t="s">
        <v>20</v>
      </c>
      <c r="B12" s="45">
        <f>'2. 月次売上高（ご記入ください）'!B7</f>
        <v>1500</v>
      </c>
      <c r="G12" s="3" t="s">
        <v>35</v>
      </c>
      <c r="H12" s="3" t="s">
        <v>22</v>
      </c>
      <c r="I12" s="3" t="s">
        <v>107</v>
      </c>
      <c r="J12" s="6">
        <f t="shared" ref="J12:J33" si="4">VLOOKUP(G12,$A$10:$B$48,2,0)</f>
        <v>1229</v>
      </c>
      <c r="K12" s="6">
        <f t="shared" ref="K12:K32" si="5">VLOOKUP(H12,$A$10:$B$48,2,0)</f>
        <v>1500</v>
      </c>
      <c r="L12" s="6" t="str">
        <f t="shared" ref="L12:L25" si="6">IFERROR(VLOOKUP(I12,$A$10:$B$48,2,0),"")</f>
        <v/>
      </c>
      <c r="M12" s="6"/>
      <c r="N12" s="6">
        <f>J12-K12</f>
        <v>-271</v>
      </c>
      <c r="O12" s="6" t="str">
        <f t="shared" si="0"/>
        <v/>
      </c>
      <c r="P12" s="4"/>
      <c r="Q12" s="4" t="s">
        <v>108</v>
      </c>
      <c r="R12" s="4" t="str">
        <f>IF(Q12="比較月１",H12,I12)</f>
        <v>2019/5</v>
      </c>
      <c r="S12" s="5" t="str">
        <f>G12</f>
        <v>2020/5</v>
      </c>
      <c r="T12" s="6">
        <f t="shared" si="1"/>
        <v>-271</v>
      </c>
      <c r="U12" s="6">
        <f t="shared" si="2"/>
        <v>1229</v>
      </c>
      <c r="V12" s="6">
        <f t="shared" si="3"/>
        <v>1500</v>
      </c>
    </row>
    <row r="13" spans="1:29" hidden="1" outlineLevel="1">
      <c r="A13" s="23" t="s">
        <v>21</v>
      </c>
      <c r="B13" s="45">
        <f>'2. 月次売上高（ご記入ください）'!B8</f>
        <v>1500</v>
      </c>
      <c r="G13" s="3" t="s">
        <v>36</v>
      </c>
      <c r="H13" s="3" t="s">
        <v>23</v>
      </c>
      <c r="I13" s="3" t="s">
        <v>107</v>
      </c>
      <c r="J13" s="6">
        <f t="shared" si="4"/>
        <v>2000</v>
      </c>
      <c r="K13" s="6">
        <f t="shared" si="5"/>
        <v>1500</v>
      </c>
      <c r="L13" s="6" t="str">
        <f t="shared" si="6"/>
        <v/>
      </c>
      <c r="M13" s="6"/>
      <c r="N13" s="6">
        <f>J13-K13</f>
        <v>500</v>
      </c>
      <c r="O13" s="6" t="str">
        <f t="shared" si="0"/>
        <v/>
      </c>
      <c r="P13" s="4"/>
      <c r="Q13" s="4" t="s">
        <v>108</v>
      </c>
      <c r="R13" s="4" t="str">
        <f>IF(Q13="比較月１",H13,I13)</f>
        <v>2019/6</v>
      </c>
      <c r="S13" s="5" t="str">
        <f>G13</f>
        <v>2020/6</v>
      </c>
      <c r="T13" s="6">
        <f t="shared" si="1"/>
        <v>500</v>
      </c>
      <c r="U13" s="6">
        <f t="shared" si="2"/>
        <v>2000</v>
      </c>
      <c r="V13" s="6">
        <f t="shared" si="3"/>
        <v>1500</v>
      </c>
    </row>
    <row r="14" spans="1:29" hidden="1" outlineLevel="1">
      <c r="A14" s="23" t="s">
        <v>22</v>
      </c>
      <c r="B14" s="45">
        <f>'2. 月次売上高（ご記入ください）'!B9</f>
        <v>1500</v>
      </c>
      <c r="G14" s="3" t="s">
        <v>37</v>
      </c>
      <c r="H14" s="3" t="s">
        <v>24</v>
      </c>
      <c r="I14" s="3" t="s">
        <v>107</v>
      </c>
      <c r="J14" s="6">
        <f>VLOOKUP(G14,$A$10:$B$48,2,0)</f>
        <v>2000</v>
      </c>
      <c r="K14" s="6">
        <f>VLOOKUP(H14,$A$10:$B$48,2,0)</f>
        <v>1500</v>
      </c>
      <c r="L14" s="6" t="str">
        <f>IFERROR(VLOOKUP(I14,$A$10:$B$48,2,0),"")</f>
        <v/>
      </c>
      <c r="M14" s="6"/>
      <c r="N14" s="6">
        <f t="shared" ref="N14:N16" si="7">J14-K14</f>
        <v>500</v>
      </c>
      <c r="O14" s="6" t="str">
        <f t="shared" si="0"/>
        <v/>
      </c>
      <c r="P14" s="4"/>
      <c r="Q14" s="4" t="s">
        <v>108</v>
      </c>
      <c r="R14" s="4" t="str">
        <f t="shared" ref="R14:R19" si="8">IF(Q14="比較月１",H14,I14)</f>
        <v>2019/7</v>
      </c>
      <c r="S14" s="5" t="str">
        <f t="shared" ref="S14:S19" si="9">G14</f>
        <v>2020/7</v>
      </c>
      <c r="T14" s="6">
        <f t="shared" si="1"/>
        <v>500</v>
      </c>
      <c r="U14" s="6">
        <f t="shared" si="2"/>
        <v>2000</v>
      </c>
      <c r="V14" s="6">
        <f t="shared" si="3"/>
        <v>1500</v>
      </c>
    </row>
    <row r="15" spans="1:29" hidden="1" outlineLevel="1">
      <c r="A15" s="23" t="s">
        <v>23</v>
      </c>
      <c r="B15" s="45">
        <f>'2. 月次売上高（ご記入ください）'!B10</f>
        <v>1500</v>
      </c>
      <c r="G15" s="3" t="s">
        <v>38</v>
      </c>
      <c r="H15" s="3" t="s">
        <v>25</v>
      </c>
      <c r="I15" s="3" t="s">
        <v>107</v>
      </c>
      <c r="J15" s="6">
        <f t="shared" si="4"/>
        <v>2000</v>
      </c>
      <c r="K15" s="6">
        <f t="shared" si="5"/>
        <v>1500</v>
      </c>
      <c r="L15" s="6" t="str">
        <f t="shared" si="6"/>
        <v/>
      </c>
      <c r="M15" s="6"/>
      <c r="N15" s="6">
        <f t="shared" si="7"/>
        <v>500</v>
      </c>
      <c r="O15" s="6" t="str">
        <f t="shared" si="0"/>
        <v/>
      </c>
      <c r="P15" s="4"/>
      <c r="Q15" s="4" t="s">
        <v>108</v>
      </c>
      <c r="R15" s="4" t="str">
        <f t="shared" si="8"/>
        <v>2019/8</v>
      </c>
      <c r="S15" s="5" t="str">
        <f t="shared" si="9"/>
        <v>2020/8</v>
      </c>
      <c r="T15" s="6">
        <f t="shared" si="1"/>
        <v>500</v>
      </c>
      <c r="U15" s="6">
        <f t="shared" si="2"/>
        <v>2000</v>
      </c>
      <c r="V15" s="6">
        <f t="shared" si="3"/>
        <v>1500</v>
      </c>
    </row>
    <row r="16" spans="1:29" hidden="1" outlineLevel="1">
      <c r="A16" s="23" t="s">
        <v>24</v>
      </c>
      <c r="B16" s="45">
        <f>'2. 月次売上高（ご記入ください）'!B11</f>
        <v>1500</v>
      </c>
      <c r="G16" s="3" t="s">
        <v>39</v>
      </c>
      <c r="H16" s="3" t="s">
        <v>26</v>
      </c>
      <c r="I16" s="3" t="s">
        <v>107</v>
      </c>
      <c r="J16" s="6">
        <f t="shared" si="4"/>
        <v>2000</v>
      </c>
      <c r="K16" s="6">
        <f t="shared" si="5"/>
        <v>1500</v>
      </c>
      <c r="L16" s="6" t="str">
        <f t="shared" si="6"/>
        <v/>
      </c>
      <c r="M16" s="6"/>
      <c r="N16" s="6">
        <f t="shared" si="7"/>
        <v>500</v>
      </c>
      <c r="O16" s="6" t="str">
        <f t="shared" si="0"/>
        <v/>
      </c>
      <c r="P16" s="4"/>
      <c r="Q16" s="4" t="s">
        <v>108</v>
      </c>
      <c r="R16" s="4" t="str">
        <f t="shared" si="8"/>
        <v>2019/9</v>
      </c>
      <c r="S16" s="5" t="str">
        <f t="shared" si="9"/>
        <v>2020/9</v>
      </c>
      <c r="T16" s="6">
        <f t="shared" si="1"/>
        <v>500</v>
      </c>
      <c r="U16" s="6">
        <f t="shared" si="2"/>
        <v>2000</v>
      </c>
      <c r="V16" s="6">
        <f t="shared" si="3"/>
        <v>1500</v>
      </c>
    </row>
    <row r="17" spans="1:25" hidden="1" outlineLevel="1">
      <c r="A17" s="23" t="s">
        <v>25</v>
      </c>
      <c r="B17" s="45">
        <f>'2. 月次売上高（ご記入ください）'!B12</f>
        <v>1500</v>
      </c>
      <c r="G17" s="3" t="s">
        <v>13</v>
      </c>
      <c r="H17" s="3" t="s">
        <v>27</v>
      </c>
      <c r="I17" s="3" t="s">
        <v>107</v>
      </c>
      <c r="J17" s="6">
        <f t="shared" si="4"/>
        <v>2000</v>
      </c>
      <c r="K17" s="6">
        <f t="shared" si="5"/>
        <v>1500</v>
      </c>
      <c r="L17" s="6" t="str">
        <f t="shared" si="6"/>
        <v/>
      </c>
      <c r="M17" s="6"/>
      <c r="N17" s="6">
        <f>J17-K17</f>
        <v>500</v>
      </c>
      <c r="O17" s="6" t="str">
        <f t="shared" si="0"/>
        <v/>
      </c>
      <c r="P17" s="4"/>
      <c r="Q17" s="4" t="s">
        <v>108</v>
      </c>
      <c r="R17" s="4" t="str">
        <f t="shared" si="8"/>
        <v>2019/10</v>
      </c>
      <c r="S17" s="5" t="str">
        <f t="shared" si="9"/>
        <v>2020/10</v>
      </c>
      <c r="T17" s="6">
        <f t="shared" si="1"/>
        <v>500</v>
      </c>
      <c r="U17" s="6">
        <f t="shared" si="2"/>
        <v>2000</v>
      </c>
      <c r="V17" s="6">
        <f t="shared" si="3"/>
        <v>1500</v>
      </c>
      <c r="W17" s="4"/>
      <c r="X17" s="4"/>
      <c r="Y17" s="4"/>
    </row>
    <row r="18" spans="1:25" hidden="1" outlineLevel="1">
      <c r="A18" s="24" t="s">
        <v>26</v>
      </c>
      <c r="B18" s="45">
        <f>'2. 月次売上高（ご記入ください）'!B13</f>
        <v>1500</v>
      </c>
      <c r="G18" s="2" t="s">
        <v>11</v>
      </c>
      <c r="H18" s="3" t="s">
        <v>28</v>
      </c>
      <c r="I18" s="3" t="s">
        <v>107</v>
      </c>
      <c r="J18" s="6">
        <f t="shared" si="4"/>
        <v>2000</v>
      </c>
      <c r="K18" s="6">
        <f t="shared" si="5"/>
        <v>1500</v>
      </c>
      <c r="L18" s="6" t="str">
        <f t="shared" si="6"/>
        <v/>
      </c>
      <c r="M18" s="6"/>
      <c r="N18" s="6">
        <f>J18-K18</f>
        <v>500</v>
      </c>
      <c r="O18" s="6" t="str">
        <f t="shared" si="0"/>
        <v/>
      </c>
      <c r="P18" s="4"/>
      <c r="Q18" s="4" t="s">
        <v>108</v>
      </c>
      <c r="R18" s="4" t="str">
        <f t="shared" si="8"/>
        <v>2019/11</v>
      </c>
      <c r="S18" s="5" t="str">
        <f t="shared" si="9"/>
        <v>2020/11</v>
      </c>
      <c r="T18" s="6">
        <f t="shared" si="1"/>
        <v>500</v>
      </c>
      <c r="U18" s="6">
        <f t="shared" si="2"/>
        <v>2000</v>
      </c>
      <c r="V18" s="6">
        <f t="shared" si="3"/>
        <v>1500</v>
      </c>
      <c r="W18" s="4"/>
      <c r="X18" s="4"/>
      <c r="Y18" s="4"/>
    </row>
    <row r="19" spans="1:25" hidden="1" outlineLevel="1">
      <c r="A19" s="24" t="s">
        <v>27</v>
      </c>
      <c r="B19" s="45">
        <f>'2. 月次売上高（ご記入ください）'!B14</f>
        <v>1500</v>
      </c>
      <c r="G19" s="2" t="s">
        <v>9</v>
      </c>
      <c r="H19" s="3" t="s">
        <v>29</v>
      </c>
      <c r="I19" s="3" t="s">
        <v>107</v>
      </c>
      <c r="J19" s="6">
        <f t="shared" si="4"/>
        <v>2019</v>
      </c>
      <c r="K19" s="6">
        <f t="shared" si="5"/>
        <v>1500</v>
      </c>
      <c r="L19" s="6" t="str">
        <f t="shared" si="6"/>
        <v/>
      </c>
      <c r="M19" s="6"/>
      <c r="N19" s="6">
        <f>J19-K19</f>
        <v>519</v>
      </c>
      <c r="O19" s="6" t="str">
        <f t="shared" si="0"/>
        <v/>
      </c>
      <c r="P19" s="4"/>
      <c r="Q19" s="4" t="s">
        <v>54</v>
      </c>
      <c r="R19" s="4" t="str">
        <f t="shared" si="8"/>
        <v>2019/12</v>
      </c>
      <c r="S19" s="5" t="str">
        <f t="shared" si="9"/>
        <v>2020/12</v>
      </c>
      <c r="T19" s="6">
        <f t="shared" si="1"/>
        <v>519</v>
      </c>
      <c r="U19" s="6">
        <f t="shared" si="2"/>
        <v>2019</v>
      </c>
      <c r="V19" s="6">
        <f t="shared" si="3"/>
        <v>1500</v>
      </c>
      <c r="W19" s="4"/>
      <c r="X19" s="4"/>
      <c r="Y19" s="4"/>
    </row>
    <row r="20" spans="1:25" hidden="1" outlineLevel="1">
      <c r="A20" s="24" t="s">
        <v>28</v>
      </c>
      <c r="B20" s="45">
        <f>'2. 月次売上高（ご記入ください）'!B15</f>
        <v>1500</v>
      </c>
      <c r="G20" s="2" t="s">
        <v>8</v>
      </c>
      <c r="H20" s="3" t="s">
        <v>30</v>
      </c>
      <c r="I20" s="3" t="s">
        <v>18</v>
      </c>
      <c r="J20" s="6">
        <f t="shared" si="4"/>
        <v>1647</v>
      </c>
      <c r="K20" s="6">
        <f t="shared" si="5"/>
        <v>1500</v>
      </c>
      <c r="L20" s="6">
        <f>IFERROR(VLOOKUP(I20,$A$10:$B$48,2,0),"")</f>
        <v>1500</v>
      </c>
      <c r="M20" s="6"/>
      <c r="N20" s="6">
        <f>J20-K20</f>
        <v>147</v>
      </c>
      <c r="O20" s="6">
        <f t="shared" si="0"/>
        <v>147</v>
      </c>
      <c r="P20" s="4"/>
      <c r="Q20" s="4" t="str">
        <f t="shared" ref="Q20:Q25" si="10">IF(K20&gt;L20,"比較月１","比較月２")</f>
        <v>比較月２</v>
      </c>
      <c r="R20" s="4" t="str">
        <f>IF(Q20="比較月１",H20,I20)</f>
        <v>2019/1</v>
      </c>
      <c r="S20" s="5" t="str">
        <f t="shared" ref="S20:S24" si="11">G20</f>
        <v>2021/1</v>
      </c>
      <c r="T20" s="6">
        <f t="shared" ref="T20:T34" si="12">MIN(N20:O20)</f>
        <v>147</v>
      </c>
      <c r="U20" s="6">
        <f t="shared" si="2"/>
        <v>1647</v>
      </c>
      <c r="V20" s="6">
        <f t="shared" si="3"/>
        <v>1500</v>
      </c>
      <c r="W20" s="4"/>
      <c r="X20" s="4"/>
      <c r="Y20" s="4"/>
    </row>
    <row r="21" spans="1:25" hidden="1" outlineLevel="1">
      <c r="A21" s="24" t="s">
        <v>29</v>
      </c>
      <c r="B21" s="45">
        <f>'2. 月次売上高（ご記入ください）'!B16</f>
        <v>1500</v>
      </c>
      <c r="G21" s="2" t="s">
        <v>4</v>
      </c>
      <c r="H21" s="3" t="s">
        <v>32</v>
      </c>
      <c r="I21" s="3" t="s">
        <v>19</v>
      </c>
      <c r="J21" s="6">
        <f t="shared" si="4"/>
        <v>1735</v>
      </c>
      <c r="K21" s="6">
        <f t="shared" si="5"/>
        <v>1500</v>
      </c>
      <c r="L21" s="6">
        <f t="shared" si="6"/>
        <v>1500</v>
      </c>
      <c r="M21" s="6"/>
      <c r="N21" s="6">
        <f t="shared" ref="N21:N22" si="13">J21-K21</f>
        <v>235</v>
      </c>
      <c r="O21" s="6">
        <f t="shared" ref="O21:O25" si="14">IFERROR(J21-L21,"")</f>
        <v>235</v>
      </c>
      <c r="P21" s="4"/>
      <c r="Q21" s="4" t="str">
        <f t="shared" si="10"/>
        <v>比較月２</v>
      </c>
      <c r="R21" s="4" t="str">
        <f t="shared" ref="R21:R30" si="15">IF(Q21="比較月１",H21,I21)</f>
        <v>2019/2</v>
      </c>
      <c r="S21" s="5" t="str">
        <f t="shared" si="11"/>
        <v>2021/2</v>
      </c>
      <c r="T21" s="6">
        <f t="shared" si="12"/>
        <v>235</v>
      </c>
      <c r="U21" s="6">
        <f t="shared" si="2"/>
        <v>1735</v>
      </c>
      <c r="V21" s="6">
        <f t="shared" si="3"/>
        <v>1500</v>
      </c>
      <c r="W21" s="4"/>
      <c r="X21" s="4"/>
      <c r="Y21" s="4"/>
    </row>
    <row r="22" spans="1:25" hidden="1" outlineLevel="1">
      <c r="A22" s="24" t="s">
        <v>30</v>
      </c>
      <c r="B22" s="45">
        <f>'2. 月次売上高（ご記入ください）'!B17</f>
        <v>1500</v>
      </c>
      <c r="G22" s="2" t="s">
        <v>0</v>
      </c>
      <c r="H22" s="3" t="s">
        <v>33</v>
      </c>
      <c r="I22" s="3" t="s">
        <v>20</v>
      </c>
      <c r="J22" s="6">
        <f t="shared" si="4"/>
        <v>2074</v>
      </c>
      <c r="K22" s="6">
        <f t="shared" si="5"/>
        <v>1500</v>
      </c>
      <c r="L22" s="6">
        <f t="shared" si="6"/>
        <v>1500</v>
      </c>
      <c r="M22" s="6"/>
      <c r="N22" s="6">
        <f t="shared" si="13"/>
        <v>574</v>
      </c>
      <c r="O22" s="6">
        <f t="shared" si="14"/>
        <v>574</v>
      </c>
      <c r="P22" s="4"/>
      <c r="Q22" s="4" t="str">
        <f t="shared" si="10"/>
        <v>比較月２</v>
      </c>
      <c r="R22" s="4" t="str">
        <f t="shared" si="15"/>
        <v>2019/3</v>
      </c>
      <c r="S22" s="5" t="str">
        <f t="shared" si="11"/>
        <v>2021/3</v>
      </c>
      <c r="T22" s="6">
        <f t="shared" si="12"/>
        <v>574</v>
      </c>
      <c r="U22" s="6">
        <f t="shared" si="2"/>
        <v>2074</v>
      </c>
      <c r="V22" s="6">
        <f t="shared" si="3"/>
        <v>1500</v>
      </c>
      <c r="W22" s="4"/>
      <c r="X22" s="4"/>
      <c r="Y22" s="4"/>
    </row>
    <row r="23" spans="1:25" hidden="1" outlineLevel="1">
      <c r="A23" s="24" t="s">
        <v>32</v>
      </c>
      <c r="B23" s="45">
        <f>'2. 月次売上高（ご記入ください）'!B18</f>
        <v>1500</v>
      </c>
      <c r="G23" s="2" t="s">
        <v>1</v>
      </c>
      <c r="H23" s="3" t="s">
        <v>34</v>
      </c>
      <c r="I23" s="3" t="s">
        <v>21</v>
      </c>
      <c r="J23" s="6">
        <f t="shared" si="4"/>
        <v>1753</v>
      </c>
      <c r="K23" s="6">
        <f t="shared" si="5"/>
        <v>915</v>
      </c>
      <c r="L23" s="6">
        <f t="shared" si="6"/>
        <v>1500</v>
      </c>
      <c r="M23" s="6"/>
      <c r="N23" s="6">
        <f t="shared" ref="N23:N34" si="16">J23-K23</f>
        <v>838</v>
      </c>
      <c r="O23" s="6">
        <f>IFERROR(J23-L23,"")</f>
        <v>253</v>
      </c>
      <c r="P23" s="4"/>
      <c r="Q23" s="4" t="str">
        <f t="shared" si="10"/>
        <v>比較月２</v>
      </c>
      <c r="R23" s="4" t="str">
        <f t="shared" si="15"/>
        <v>2019/4</v>
      </c>
      <c r="S23" s="5" t="str">
        <f t="shared" si="11"/>
        <v>2021/4</v>
      </c>
      <c r="T23" s="6">
        <f t="shared" si="12"/>
        <v>253</v>
      </c>
      <c r="U23" s="6">
        <f t="shared" si="2"/>
        <v>1753</v>
      </c>
      <c r="V23" s="6">
        <f t="shared" si="3"/>
        <v>1500</v>
      </c>
      <c r="W23" s="4"/>
      <c r="X23" s="4"/>
      <c r="Y23" s="4"/>
    </row>
    <row r="24" spans="1:25" hidden="1" outlineLevel="1">
      <c r="A24" s="24" t="s">
        <v>33</v>
      </c>
      <c r="B24" s="45">
        <f>'2. 月次売上高（ご記入ください）'!B19</f>
        <v>1500</v>
      </c>
      <c r="G24" s="2" t="s">
        <v>2</v>
      </c>
      <c r="H24" s="3" t="s">
        <v>35</v>
      </c>
      <c r="I24" s="3" t="s">
        <v>22</v>
      </c>
      <c r="J24" s="6">
        <f t="shared" si="4"/>
        <v>2147</v>
      </c>
      <c r="K24" s="6">
        <f t="shared" si="5"/>
        <v>1229</v>
      </c>
      <c r="L24" s="6">
        <f t="shared" si="6"/>
        <v>1500</v>
      </c>
      <c r="M24" s="6"/>
      <c r="N24" s="6">
        <f t="shared" si="16"/>
        <v>918</v>
      </c>
      <c r="O24" s="6">
        <f t="shared" si="14"/>
        <v>647</v>
      </c>
      <c r="P24" s="4"/>
      <c r="Q24" s="4" t="str">
        <f t="shared" si="10"/>
        <v>比較月２</v>
      </c>
      <c r="R24" s="4" t="str">
        <f t="shared" si="15"/>
        <v>2019/5</v>
      </c>
      <c r="S24" s="5" t="str">
        <f t="shared" si="11"/>
        <v>2021/5</v>
      </c>
      <c r="T24" s="6">
        <f t="shared" si="12"/>
        <v>647</v>
      </c>
      <c r="U24" s="6">
        <f t="shared" si="2"/>
        <v>2147</v>
      </c>
      <c r="V24" s="6">
        <f t="shared" si="3"/>
        <v>1500</v>
      </c>
      <c r="W24" s="4"/>
      <c r="X24" s="4"/>
      <c r="Y24" s="4"/>
    </row>
    <row r="25" spans="1:25" hidden="1" outlineLevel="1">
      <c r="A25" s="24" t="s">
        <v>34</v>
      </c>
      <c r="B25" s="45">
        <f>'2. 月次売上高（ご記入ください）'!B20</f>
        <v>915</v>
      </c>
      <c r="G25" s="2" t="s">
        <v>3</v>
      </c>
      <c r="H25" s="3" t="s">
        <v>36</v>
      </c>
      <c r="I25" s="3" t="s">
        <v>23</v>
      </c>
      <c r="J25" s="6">
        <f t="shared" si="4"/>
        <v>1992</v>
      </c>
      <c r="K25" s="6">
        <f t="shared" si="5"/>
        <v>2000</v>
      </c>
      <c r="L25" s="6">
        <f t="shared" si="6"/>
        <v>1500</v>
      </c>
      <c r="M25" s="6"/>
      <c r="N25" s="6">
        <f t="shared" si="16"/>
        <v>-8</v>
      </c>
      <c r="O25" s="6">
        <f t="shared" si="14"/>
        <v>492</v>
      </c>
      <c r="P25" s="4"/>
      <c r="Q25" s="4" t="str">
        <f t="shared" si="10"/>
        <v>比較月１</v>
      </c>
      <c r="R25" s="4" t="str">
        <f>IF(Q25="比較月１",H25,I25)</f>
        <v>2020/6</v>
      </c>
      <c r="S25" s="5" t="str">
        <f>G25</f>
        <v>2021/6</v>
      </c>
      <c r="T25" s="6">
        <f t="shared" si="12"/>
        <v>-8</v>
      </c>
      <c r="U25" s="6">
        <f t="shared" si="2"/>
        <v>1992</v>
      </c>
      <c r="V25" s="6">
        <f t="shared" si="3"/>
        <v>2000</v>
      </c>
      <c r="W25" s="4"/>
      <c r="X25" s="4"/>
      <c r="Y25" s="4"/>
    </row>
    <row r="26" spans="1:25" hidden="1" outlineLevel="1">
      <c r="A26" s="24" t="s">
        <v>35</v>
      </c>
      <c r="B26" s="45">
        <f>'2. 月次売上高（ご記入ください）'!B21</f>
        <v>1229</v>
      </c>
      <c r="G26" s="2" t="s">
        <v>5</v>
      </c>
      <c r="H26" s="3" t="s">
        <v>37</v>
      </c>
      <c r="I26" s="3" t="s">
        <v>24</v>
      </c>
      <c r="J26" s="6">
        <f t="shared" si="4"/>
        <v>2202</v>
      </c>
      <c r="K26" s="6">
        <f t="shared" si="5"/>
        <v>2000</v>
      </c>
      <c r="L26" s="6">
        <f>IFERROR(VLOOKUP(I26,$A$10:$B$48,2,0),"")</f>
        <v>1500</v>
      </c>
      <c r="M26" s="6"/>
      <c r="N26" s="6">
        <f t="shared" si="16"/>
        <v>202</v>
      </c>
      <c r="O26" s="6">
        <f t="shared" ref="O26:O34" si="17">IFERROR(J26-L26,"")</f>
        <v>702</v>
      </c>
      <c r="P26" s="4"/>
      <c r="Q26" s="4" t="str">
        <f t="shared" ref="Q26:Q28" si="18">IF(K26&gt;L26,"比較月１","比較月２")</f>
        <v>比較月１</v>
      </c>
      <c r="R26" s="4" t="str">
        <f t="shared" si="15"/>
        <v>2020/7</v>
      </c>
      <c r="S26" s="5" t="str">
        <f>G26</f>
        <v>2021/7</v>
      </c>
      <c r="T26" s="6">
        <f t="shared" si="12"/>
        <v>202</v>
      </c>
      <c r="U26" s="6">
        <f t="shared" si="2"/>
        <v>2202</v>
      </c>
      <c r="V26" s="6">
        <f t="shared" si="3"/>
        <v>2000</v>
      </c>
      <c r="W26" s="4"/>
      <c r="X26" s="4"/>
      <c r="Y26" s="4"/>
    </row>
    <row r="27" spans="1:25" hidden="1" outlineLevel="1">
      <c r="A27" s="24" t="s">
        <v>36</v>
      </c>
      <c r="B27" s="45">
        <f>'2. 月次売上高（ご記入ください）'!B22</f>
        <v>2000</v>
      </c>
      <c r="G27" s="2" t="s">
        <v>6</v>
      </c>
      <c r="H27" s="3" t="s">
        <v>38</v>
      </c>
      <c r="I27" s="3" t="s">
        <v>25</v>
      </c>
      <c r="J27" s="6">
        <f t="shared" si="4"/>
        <v>1833</v>
      </c>
      <c r="K27" s="6">
        <f t="shared" si="5"/>
        <v>2000</v>
      </c>
      <c r="L27" s="6">
        <f>IFERROR(VLOOKUP(I27,$A$10:$B$48,2,0),"")</f>
        <v>1500</v>
      </c>
      <c r="M27" s="6"/>
      <c r="N27" s="6">
        <f t="shared" si="16"/>
        <v>-167</v>
      </c>
      <c r="O27" s="6">
        <f t="shared" si="17"/>
        <v>333</v>
      </c>
      <c r="P27" s="4"/>
      <c r="Q27" s="4" t="str">
        <f t="shared" si="18"/>
        <v>比較月１</v>
      </c>
      <c r="R27" s="4" t="str">
        <f t="shared" si="15"/>
        <v>2020/8</v>
      </c>
      <c r="S27" s="5" t="str">
        <f>G27</f>
        <v>2021/8</v>
      </c>
      <c r="T27" s="6">
        <f t="shared" si="12"/>
        <v>-167</v>
      </c>
      <c r="U27" s="6">
        <f t="shared" si="2"/>
        <v>1833</v>
      </c>
      <c r="V27" s="6">
        <f t="shared" si="3"/>
        <v>2000</v>
      </c>
      <c r="W27" s="4"/>
      <c r="X27" s="4"/>
      <c r="Y27" s="4"/>
    </row>
    <row r="28" spans="1:25" hidden="1" outlineLevel="1">
      <c r="A28" s="24" t="s">
        <v>37</v>
      </c>
      <c r="B28" s="45">
        <f>'2. 月次売上高（ご記入ください）'!B23</f>
        <v>2000</v>
      </c>
      <c r="G28" s="2" t="s">
        <v>7</v>
      </c>
      <c r="H28" s="3" t="s">
        <v>39</v>
      </c>
      <c r="I28" s="3" t="s">
        <v>26</v>
      </c>
      <c r="J28" s="6">
        <f t="shared" si="4"/>
        <v>1719</v>
      </c>
      <c r="K28" s="6">
        <f t="shared" si="5"/>
        <v>2000</v>
      </c>
      <c r="L28" s="6">
        <f>IFERROR(VLOOKUP(I28,$A$10:$B$48,2,0),"")</f>
        <v>1500</v>
      </c>
      <c r="M28" s="6"/>
      <c r="N28" s="6">
        <f t="shared" si="16"/>
        <v>-281</v>
      </c>
      <c r="O28" s="6">
        <f t="shared" si="17"/>
        <v>219</v>
      </c>
      <c r="P28" s="4"/>
      <c r="Q28" s="4" t="str">
        <f t="shared" si="18"/>
        <v>比較月１</v>
      </c>
      <c r="R28" s="4" t="str">
        <f t="shared" si="15"/>
        <v>2020/9</v>
      </c>
      <c r="S28" s="5" t="str">
        <f>G28</f>
        <v>2021/9</v>
      </c>
      <c r="T28" s="6">
        <f t="shared" si="12"/>
        <v>-281</v>
      </c>
      <c r="U28" s="6">
        <f t="shared" si="2"/>
        <v>1719</v>
      </c>
      <c r="V28" s="6">
        <f t="shared" si="3"/>
        <v>2000</v>
      </c>
      <c r="W28" s="4"/>
      <c r="X28" s="4"/>
      <c r="Y28" s="4"/>
    </row>
    <row r="29" spans="1:25" hidden="1" outlineLevel="1">
      <c r="A29" s="24" t="s">
        <v>38</v>
      </c>
      <c r="B29" s="45">
        <f>'2. 月次売上高（ご記入ください）'!B24</f>
        <v>2000</v>
      </c>
      <c r="G29" s="2" t="s">
        <v>15</v>
      </c>
      <c r="H29" s="3" t="s">
        <v>13</v>
      </c>
      <c r="I29" s="3" t="s">
        <v>27</v>
      </c>
      <c r="J29" s="6">
        <f t="shared" si="4"/>
        <v>1881</v>
      </c>
      <c r="K29" s="6">
        <f t="shared" si="5"/>
        <v>2000</v>
      </c>
      <c r="L29" s="6">
        <f t="shared" ref="L29:L30" si="19">IFERROR(VLOOKUP(I29,$A$10:$B$48,2,0),"")</f>
        <v>1500</v>
      </c>
      <c r="M29" s="6"/>
      <c r="N29" s="6">
        <f t="shared" si="16"/>
        <v>-119</v>
      </c>
      <c r="O29" s="6">
        <f t="shared" si="17"/>
        <v>381</v>
      </c>
      <c r="P29" s="4"/>
      <c r="Q29" s="4" t="str">
        <f t="shared" ref="Q29:Q34" si="20">IF(K29&gt;L29,"比較月１","比較月２")</f>
        <v>比較月１</v>
      </c>
      <c r="R29" s="4" t="str">
        <f>IF(Q29="比較月１",H29,I29)</f>
        <v>2020/10</v>
      </c>
      <c r="S29" s="5" t="str">
        <f t="shared" ref="S29:S30" si="21">G29</f>
        <v>2021/10</v>
      </c>
      <c r="T29" s="6">
        <f t="shared" si="12"/>
        <v>-119</v>
      </c>
      <c r="U29" s="6">
        <f t="shared" si="2"/>
        <v>1881</v>
      </c>
      <c r="V29" s="6">
        <f t="shared" si="3"/>
        <v>2000</v>
      </c>
      <c r="W29" s="9"/>
    </row>
    <row r="30" spans="1:25" hidden="1" outlineLevel="1">
      <c r="A30" s="24" t="s">
        <v>39</v>
      </c>
      <c r="B30" s="45">
        <f>'2. 月次売上高（ご記入ください）'!B25</f>
        <v>2000</v>
      </c>
      <c r="G30" s="2" t="s">
        <v>16</v>
      </c>
      <c r="H30" s="3" t="s">
        <v>11</v>
      </c>
      <c r="I30" s="3" t="s">
        <v>28</v>
      </c>
      <c r="J30" s="6">
        <f t="shared" si="4"/>
        <v>1610</v>
      </c>
      <c r="K30" s="6">
        <f t="shared" si="5"/>
        <v>2000</v>
      </c>
      <c r="L30" s="6">
        <f t="shared" si="19"/>
        <v>1500</v>
      </c>
      <c r="M30" s="6"/>
      <c r="N30" s="6">
        <f t="shared" si="16"/>
        <v>-390</v>
      </c>
      <c r="O30" s="6">
        <f t="shared" si="17"/>
        <v>110</v>
      </c>
      <c r="P30" s="4"/>
      <c r="Q30" s="4" t="str">
        <f t="shared" si="20"/>
        <v>比較月１</v>
      </c>
      <c r="R30" s="4" t="str">
        <f t="shared" si="15"/>
        <v>2020/11</v>
      </c>
      <c r="S30" s="5" t="str">
        <f t="shared" si="21"/>
        <v>2021/11</v>
      </c>
      <c r="T30" s="6">
        <f t="shared" si="12"/>
        <v>-390</v>
      </c>
      <c r="U30" s="6">
        <f t="shared" si="2"/>
        <v>1610</v>
      </c>
      <c r="V30" s="6">
        <f t="shared" si="3"/>
        <v>2000</v>
      </c>
      <c r="W30" s="9"/>
    </row>
    <row r="31" spans="1:25" hidden="1" outlineLevel="1">
      <c r="A31" s="24" t="s">
        <v>13</v>
      </c>
      <c r="B31" s="45">
        <f>'2. 月次売上高（ご記入ください）'!B26</f>
        <v>2000</v>
      </c>
      <c r="G31" s="2" t="s">
        <v>17</v>
      </c>
      <c r="H31" s="3" t="s">
        <v>9</v>
      </c>
      <c r="I31" s="3" t="s">
        <v>29</v>
      </c>
      <c r="J31" s="6" t="str">
        <f t="shared" si="4"/>
        <v>na</v>
      </c>
      <c r="K31" s="6">
        <f t="shared" si="5"/>
        <v>2019</v>
      </c>
      <c r="L31" s="6">
        <f>IFERROR(VLOOKUP(I31,$A$10:$B$48,2,0),"")</f>
        <v>1500</v>
      </c>
      <c r="M31" s="6"/>
      <c r="N31" s="6" t="e">
        <f t="shared" si="16"/>
        <v>#VALUE!</v>
      </c>
      <c r="O31" s="6" t="str">
        <f t="shared" si="17"/>
        <v/>
      </c>
      <c r="P31" s="4"/>
      <c r="Q31" s="4" t="str">
        <f t="shared" si="20"/>
        <v>比較月１</v>
      </c>
      <c r="R31" s="4" t="str">
        <f>IF(Q31="比較月１",H31,I31)</f>
        <v>2020/12</v>
      </c>
      <c r="S31" s="5" t="str">
        <f>G31</f>
        <v>2021/12</v>
      </c>
      <c r="T31" s="6" t="e">
        <f t="shared" si="12"/>
        <v>#VALUE!</v>
      </c>
      <c r="U31" s="6" t="str">
        <f t="shared" si="2"/>
        <v>na</v>
      </c>
      <c r="V31" s="6">
        <f t="shared" si="3"/>
        <v>2019</v>
      </c>
      <c r="W31" s="9"/>
    </row>
    <row r="32" spans="1:25" hidden="1" outlineLevel="1">
      <c r="A32" s="24" t="s">
        <v>11</v>
      </c>
      <c r="B32" s="45">
        <f>'2. 月次売上高（ご記入ください）'!B27</f>
        <v>2000</v>
      </c>
      <c r="G32" s="2" t="s">
        <v>110</v>
      </c>
      <c r="H32" s="3" t="s">
        <v>8</v>
      </c>
      <c r="I32" s="3" t="s">
        <v>30</v>
      </c>
      <c r="J32" s="6" t="str">
        <f t="shared" si="4"/>
        <v>na</v>
      </c>
      <c r="K32" s="6">
        <f t="shared" si="5"/>
        <v>1647</v>
      </c>
      <c r="L32" s="6">
        <f>IFERROR(VLOOKUP(I32,$A$10:$B$48,2,0),"")</f>
        <v>1500</v>
      </c>
      <c r="M32" s="6"/>
      <c r="N32" s="6" t="e">
        <f t="shared" si="16"/>
        <v>#VALUE!</v>
      </c>
      <c r="O32" s="6" t="str">
        <f t="shared" si="17"/>
        <v/>
      </c>
      <c r="P32" s="4"/>
      <c r="Q32" s="4" t="str">
        <f t="shared" si="20"/>
        <v>比較月１</v>
      </c>
      <c r="R32" s="4" t="str">
        <f>IF(Q32="比較月１",H32,I32)</f>
        <v>2021/1</v>
      </c>
      <c r="S32" s="5" t="str">
        <f>G32</f>
        <v>2022/1</v>
      </c>
      <c r="T32" s="6" t="e">
        <f t="shared" si="12"/>
        <v>#VALUE!</v>
      </c>
      <c r="U32" s="6" t="str">
        <f t="shared" si="2"/>
        <v>na</v>
      </c>
      <c r="V32" s="6">
        <f t="shared" si="3"/>
        <v>1647</v>
      </c>
      <c r="W32" s="9"/>
    </row>
    <row r="33" spans="1:29" hidden="1" outlineLevel="1">
      <c r="A33" s="24" t="s">
        <v>9</v>
      </c>
      <c r="B33" s="45">
        <f>'2. 月次売上高（ご記入ください）'!B28</f>
        <v>2019</v>
      </c>
      <c r="G33" s="2" t="s">
        <v>83</v>
      </c>
      <c r="H33" s="3" t="s">
        <v>4</v>
      </c>
      <c r="I33" s="3" t="s">
        <v>32</v>
      </c>
      <c r="J33" s="6" t="str">
        <f t="shared" si="4"/>
        <v>na</v>
      </c>
      <c r="K33" s="6">
        <f>VLOOKUP(H33,$A$10:$B$48,2,0)</f>
        <v>1735</v>
      </c>
      <c r="L33" s="6">
        <f>IFERROR(VLOOKUP(I33,$A$10:$B$48,2,0),"")</f>
        <v>1500</v>
      </c>
      <c r="M33" s="6"/>
      <c r="N33" s="6" t="e">
        <f t="shared" si="16"/>
        <v>#VALUE!</v>
      </c>
      <c r="O33" s="6" t="str">
        <f t="shared" si="17"/>
        <v/>
      </c>
      <c r="P33" s="4"/>
      <c r="Q33" s="4" t="str">
        <f t="shared" si="20"/>
        <v>比較月１</v>
      </c>
      <c r="R33" s="4" t="str">
        <f>IF(Q33="比較月１",H33,I33)</f>
        <v>2021/2</v>
      </c>
      <c r="S33" s="5" t="str">
        <f>G33</f>
        <v>2022/2</v>
      </c>
      <c r="T33" s="6" t="e">
        <f t="shared" si="12"/>
        <v>#VALUE!</v>
      </c>
      <c r="U33" s="6" t="str">
        <f t="shared" si="2"/>
        <v>na</v>
      </c>
      <c r="V33" s="6">
        <f t="shared" si="3"/>
        <v>1735</v>
      </c>
      <c r="W33" s="9"/>
    </row>
    <row r="34" spans="1:29" hidden="1" outlineLevel="1">
      <c r="A34" s="24" t="s">
        <v>8</v>
      </c>
      <c r="B34" s="45">
        <f>'2. 月次売上高（ご記入ください）'!B29</f>
        <v>1647</v>
      </c>
      <c r="G34" s="2" t="s">
        <v>84</v>
      </c>
      <c r="H34" s="3" t="s">
        <v>0</v>
      </c>
      <c r="I34" s="3" t="s">
        <v>33</v>
      </c>
      <c r="J34" s="6" t="str">
        <f>VLOOKUP(G34,$A$10:$B$48,2,0)</f>
        <v>na</v>
      </c>
      <c r="K34" s="6">
        <f>VLOOKUP(H34,$A$10:$B$48,2,0)</f>
        <v>2074</v>
      </c>
      <c r="L34" s="6">
        <f>IFERROR(VLOOKUP(I34,$A$10:$B$48,2,0),"")</f>
        <v>1500</v>
      </c>
      <c r="M34" s="6"/>
      <c r="N34" s="6" t="e">
        <f t="shared" si="16"/>
        <v>#VALUE!</v>
      </c>
      <c r="O34" s="6" t="str">
        <f t="shared" si="17"/>
        <v/>
      </c>
      <c r="P34" s="4"/>
      <c r="Q34" s="4" t="str">
        <f t="shared" si="20"/>
        <v>比較月１</v>
      </c>
      <c r="R34" s="4" t="str">
        <f>IF(Q34="比較月１",H34,I34)</f>
        <v>2021/3</v>
      </c>
      <c r="S34" s="5" t="str">
        <f>G34</f>
        <v>2022/3</v>
      </c>
      <c r="T34" s="6" t="e">
        <f t="shared" si="12"/>
        <v>#VALUE!</v>
      </c>
      <c r="U34" s="6" t="str">
        <f t="shared" si="2"/>
        <v>na</v>
      </c>
      <c r="V34" s="6">
        <f t="shared" si="3"/>
        <v>2074</v>
      </c>
      <c r="W34" s="9"/>
    </row>
    <row r="35" spans="1:29" hidden="1" outlineLevel="1">
      <c r="A35" s="24" t="s">
        <v>4</v>
      </c>
      <c r="B35" s="45">
        <f>'2. 月次売上高（ご記入ください）'!B30</f>
        <v>1735</v>
      </c>
    </row>
    <row r="36" spans="1:29" hidden="1" outlineLevel="1">
      <c r="A36" s="24" t="s">
        <v>0</v>
      </c>
      <c r="B36" s="45">
        <f>'2. 月次売上高（ご記入ください）'!B31</f>
        <v>2074</v>
      </c>
      <c r="G36" s="17" t="s">
        <v>152</v>
      </c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</row>
    <row r="37" spans="1:29" ht="19.5" hidden="1" outlineLevel="1" thickBot="1">
      <c r="A37" s="24" t="s">
        <v>1</v>
      </c>
      <c r="B37" s="45">
        <f>'2. 月次売上高（ご記入ください）'!B32</f>
        <v>1753</v>
      </c>
    </row>
    <row r="38" spans="1:29" ht="19.5" hidden="1" outlineLevel="1" thickBot="1">
      <c r="A38" s="24" t="s">
        <v>2</v>
      </c>
      <c r="B38" s="45">
        <f>'2. 月次売上高（ご記入ください）'!B33</f>
        <v>2147</v>
      </c>
      <c r="G38" s="1" t="s">
        <v>126</v>
      </c>
      <c r="AA38" s="26">
        <f>IFERROR(IF(VLOOKUP(2,$AA$42:$AA$205,1,0)=2,2,1),1)</f>
        <v>2</v>
      </c>
      <c r="AB38" t="s">
        <v>168</v>
      </c>
    </row>
    <row r="39" spans="1:29" hidden="1" outlineLevel="1">
      <c r="A39" s="24" t="s">
        <v>3</v>
      </c>
      <c r="B39" s="45">
        <f>'2. 月次売上高（ご記入ください）'!B34</f>
        <v>1992</v>
      </c>
      <c r="G39" t="s">
        <v>117</v>
      </c>
      <c r="H39" t="s">
        <v>108</v>
      </c>
      <c r="I39" t="s">
        <v>109</v>
      </c>
      <c r="J39" s="8" t="s">
        <v>118</v>
      </c>
      <c r="K39" s="8" t="s">
        <v>119</v>
      </c>
      <c r="L39" s="8" t="s">
        <v>120</v>
      </c>
      <c r="M39" s="8"/>
      <c r="N39" s="8" t="s">
        <v>121</v>
      </c>
      <c r="O39" s="8" t="s">
        <v>121</v>
      </c>
      <c r="Q39" t="s">
        <v>122</v>
      </c>
      <c r="R39" t="s">
        <v>123</v>
      </c>
      <c r="S39" t="s">
        <v>117</v>
      </c>
      <c r="T39" t="s">
        <v>124</v>
      </c>
      <c r="U39" t="s">
        <v>118</v>
      </c>
      <c r="V39" t="s">
        <v>125</v>
      </c>
      <c r="X39" t="s">
        <v>127</v>
      </c>
      <c r="AA39" t="s">
        <v>128</v>
      </c>
      <c r="AB39" t="s">
        <v>128</v>
      </c>
    </row>
    <row r="40" spans="1:29" hidden="1" outlineLevel="1">
      <c r="A40" s="24" t="s">
        <v>5</v>
      </c>
      <c r="B40" s="45">
        <f>'2. 月次売上高（ご記入ください）'!B35</f>
        <v>2202</v>
      </c>
      <c r="G40" t="str" cm="1">
        <f t="array" ref="G40:V45">_xlfn._xlws.SORT(G11:V16,14,1,0)</f>
        <v>2020/4</v>
      </c>
      <c r="H40" t="str">
        <v>2019/4</v>
      </c>
      <c r="I40" t="str">
        <v>NA</v>
      </c>
      <c r="J40" s="8">
        <v>915</v>
      </c>
      <c r="K40" s="8">
        <v>1500</v>
      </c>
      <c r="L40" s="8" t="str">
        <v/>
      </c>
      <c r="M40" s="8">
        <v>0</v>
      </c>
      <c r="N40" s="8">
        <v>-585</v>
      </c>
      <c r="O40" s="8" t="str">
        <v/>
      </c>
      <c r="P40">
        <v>0</v>
      </c>
      <c r="Q40" t="str">
        <v>比較月１</v>
      </c>
      <c r="R40" t="str">
        <v>2019/4</v>
      </c>
      <c r="S40" t="str">
        <v>2020/4</v>
      </c>
      <c r="T40" s="8">
        <v>-585</v>
      </c>
      <c r="U40" s="8">
        <v>915</v>
      </c>
      <c r="V40" s="8">
        <v>1500</v>
      </c>
      <c r="X40" s="13" t="s">
        <v>129</v>
      </c>
      <c r="Y40" s="11">
        <f>SUM(V40:V42)</f>
        <v>4500</v>
      </c>
      <c r="Z40">
        <f>COUNTIF(T40:V42,"#VALUE!")</f>
        <v>0</v>
      </c>
    </row>
    <row r="41" spans="1:29" hidden="1" outlineLevel="1">
      <c r="A41" s="24" t="s">
        <v>6</v>
      </c>
      <c r="B41" s="45">
        <f>'2. 月次売上高（ご記入ください）'!B36</f>
        <v>1833</v>
      </c>
      <c r="G41" t="str">
        <v>2020/5</v>
      </c>
      <c r="H41" t="str">
        <v>2019/5</v>
      </c>
      <c r="I41" t="str">
        <v>NA</v>
      </c>
      <c r="J41" s="8">
        <v>1229</v>
      </c>
      <c r="K41" s="8">
        <v>1500</v>
      </c>
      <c r="L41" s="8" t="str">
        <v/>
      </c>
      <c r="M41" s="8">
        <v>0</v>
      </c>
      <c r="N41" s="8">
        <v>-271</v>
      </c>
      <c r="O41" s="8" t="str">
        <v/>
      </c>
      <c r="P41">
        <v>0</v>
      </c>
      <c r="Q41" t="str">
        <v>比較月１</v>
      </c>
      <c r="R41" t="str">
        <v>2019/5</v>
      </c>
      <c r="S41" t="str">
        <v>2020/5</v>
      </c>
      <c r="T41" s="8">
        <v>-271</v>
      </c>
      <c r="U41" s="8">
        <v>1229</v>
      </c>
      <c r="V41" s="8">
        <v>1500</v>
      </c>
      <c r="X41" s="14" t="s">
        <v>130</v>
      </c>
      <c r="Y41" s="11">
        <f>SUM(U40:U42)</f>
        <v>4144</v>
      </c>
    </row>
    <row r="42" spans="1:29" hidden="1" outlineLevel="1">
      <c r="A42" s="23" t="s">
        <v>7</v>
      </c>
      <c r="B42" s="45">
        <f>'2. 月次売上高（ご記入ください）'!B37</f>
        <v>1719</v>
      </c>
      <c r="G42" t="str">
        <v>2020/6</v>
      </c>
      <c r="H42" t="str">
        <v>2019/6</v>
      </c>
      <c r="I42" t="str">
        <v>NA</v>
      </c>
      <c r="J42" s="8">
        <v>2000</v>
      </c>
      <c r="K42" s="8">
        <v>1500</v>
      </c>
      <c r="L42" s="8" t="str">
        <v/>
      </c>
      <c r="M42" s="8">
        <v>0</v>
      </c>
      <c r="N42" s="8">
        <v>500</v>
      </c>
      <c r="O42" s="8" t="str">
        <v/>
      </c>
      <c r="P42">
        <v>0</v>
      </c>
      <c r="Q42" t="str">
        <v>比較月１</v>
      </c>
      <c r="R42" t="str">
        <v>2019/6</v>
      </c>
      <c r="S42" t="str">
        <v>2020/6</v>
      </c>
      <c r="T42" s="8">
        <v>500</v>
      </c>
      <c r="U42" s="8">
        <v>2000</v>
      </c>
      <c r="V42" s="8">
        <v>1500</v>
      </c>
      <c r="W42">
        <f>IF(Y42&gt;=0.1,2,1)</f>
        <v>1</v>
      </c>
      <c r="X42" s="14" t="s">
        <v>131</v>
      </c>
      <c r="Y42" s="12">
        <f>1-Y41/Y40</f>
        <v>7.9111111111111132E-2</v>
      </c>
      <c r="Z42" s="10" t="s">
        <v>111</v>
      </c>
      <c r="AA42">
        <f>IF(Z40=1,1,IF(Y42&gt;=0.1,2,1))</f>
        <v>1</v>
      </c>
      <c r="AB42" t="str">
        <f>IF(Z40&gt;=1,"この６カ月では満たしません",IF(Y42&gt;=0.1,G38&amp;"で"&amp;"対象月を"&amp;S40&amp;"、"&amp;S41&amp;"、"&amp;S42&amp;"、"&amp;"比較月を"&amp;R40&amp;"、"&amp;R41&amp;"、"&amp;R42&amp;"として売上減少要件①を満たします","この６カ月では満たしません"))</f>
        <v>この６カ月では満たしません</v>
      </c>
    </row>
    <row r="43" spans="1:29" hidden="1" outlineLevel="1">
      <c r="A43" s="23" t="s">
        <v>15</v>
      </c>
      <c r="B43" s="45">
        <f>'2. 月次売上高（ご記入ください）'!B38</f>
        <v>1881</v>
      </c>
      <c r="G43" t="str">
        <v>2020/7</v>
      </c>
      <c r="H43" t="str">
        <v>2019/7</v>
      </c>
      <c r="I43" t="str">
        <v>NA</v>
      </c>
      <c r="J43" s="8">
        <v>2000</v>
      </c>
      <c r="K43" s="8">
        <v>1500</v>
      </c>
      <c r="L43" s="8" t="str">
        <v/>
      </c>
      <c r="M43" s="8">
        <v>0</v>
      </c>
      <c r="N43" s="8">
        <v>500</v>
      </c>
      <c r="O43" s="8" t="str">
        <v/>
      </c>
      <c r="P43">
        <v>0</v>
      </c>
      <c r="Q43" t="str">
        <v>比較月１</v>
      </c>
      <c r="R43" t="str">
        <v>2019/7</v>
      </c>
      <c r="S43" t="str">
        <v>2020/7</v>
      </c>
      <c r="T43" s="8">
        <v>500</v>
      </c>
      <c r="U43" s="8">
        <v>2000</v>
      </c>
      <c r="V43" s="8">
        <v>1500</v>
      </c>
    </row>
    <row r="44" spans="1:29" hidden="1" outlineLevel="1">
      <c r="A44" s="23" t="s">
        <v>16</v>
      </c>
      <c r="B44" s="45">
        <f>'2. 月次売上高（ご記入ください）'!B39</f>
        <v>1610</v>
      </c>
      <c r="G44" t="str">
        <v>2020/8</v>
      </c>
      <c r="H44" t="str">
        <v>2019/8</v>
      </c>
      <c r="I44" t="str">
        <v>NA</v>
      </c>
      <c r="J44" s="8">
        <v>2000</v>
      </c>
      <c r="K44" s="8">
        <v>1500</v>
      </c>
      <c r="L44" s="8" t="str">
        <v/>
      </c>
      <c r="M44" s="8">
        <v>0</v>
      </c>
      <c r="N44" s="8">
        <v>500</v>
      </c>
      <c r="O44" s="8" t="str">
        <v/>
      </c>
      <c r="P44">
        <v>0</v>
      </c>
      <c r="Q44" t="str">
        <v>比較月１</v>
      </c>
      <c r="R44" t="str">
        <v>2019/8</v>
      </c>
      <c r="S44" t="str">
        <v>2020/8</v>
      </c>
      <c r="T44" s="8">
        <v>500</v>
      </c>
      <c r="U44" s="8">
        <v>2000</v>
      </c>
      <c r="V44" s="8">
        <v>1500</v>
      </c>
    </row>
    <row r="45" spans="1:29" hidden="1" outlineLevel="1">
      <c r="A45" s="23" t="s">
        <v>17</v>
      </c>
      <c r="B45" s="45" t="str">
        <f>'2. 月次売上高（ご記入ください）'!B40</f>
        <v>na</v>
      </c>
      <c r="G45" t="str">
        <v>2020/9</v>
      </c>
      <c r="H45" t="str">
        <v>2019/9</v>
      </c>
      <c r="I45" t="str">
        <v>NA</v>
      </c>
      <c r="J45" s="8">
        <v>2000</v>
      </c>
      <c r="K45" s="8">
        <v>1500</v>
      </c>
      <c r="L45" s="8" t="str">
        <v/>
      </c>
      <c r="M45" s="8">
        <v>0</v>
      </c>
      <c r="N45" s="8">
        <v>500</v>
      </c>
      <c r="O45" s="8" t="str">
        <v/>
      </c>
      <c r="P45">
        <v>0</v>
      </c>
      <c r="Q45" t="str">
        <v>比較月１</v>
      </c>
      <c r="R45" t="str">
        <v>2019/9</v>
      </c>
      <c r="S45" t="str">
        <v>2020/9</v>
      </c>
      <c r="T45" s="8">
        <v>500</v>
      </c>
      <c r="U45" s="6">
        <v>2000</v>
      </c>
      <c r="V45" s="7">
        <v>1500</v>
      </c>
    </row>
    <row r="46" spans="1:29" hidden="1" outlineLevel="1">
      <c r="A46" s="23" t="s">
        <v>110</v>
      </c>
      <c r="B46" s="45" t="str">
        <f>'2. 月次売上高（ご記入ください）'!B41</f>
        <v>na</v>
      </c>
    </row>
    <row r="47" spans="1:29" hidden="1" outlineLevel="1">
      <c r="A47" s="23" t="s">
        <v>83</v>
      </c>
      <c r="B47" s="45" t="str">
        <f>'2. 月次売上高（ご記入ください）'!B42</f>
        <v>na</v>
      </c>
      <c r="G47" s="1" t="s">
        <v>132</v>
      </c>
    </row>
    <row r="48" spans="1:29" ht="19.5" hidden="1" outlineLevel="1" thickBot="1">
      <c r="A48" s="23" t="s">
        <v>84</v>
      </c>
      <c r="B48" s="46" t="str">
        <f>'2. 月次売上高（ご記入ください）'!B43</f>
        <v>na</v>
      </c>
      <c r="G48" t="s">
        <v>117</v>
      </c>
      <c r="H48" t="s">
        <v>108</v>
      </c>
      <c r="I48" t="s">
        <v>109</v>
      </c>
      <c r="J48" s="8" t="s">
        <v>118</v>
      </c>
      <c r="K48" s="8" t="s">
        <v>119</v>
      </c>
      <c r="L48" s="8" t="s">
        <v>120</v>
      </c>
      <c r="M48" s="8"/>
      <c r="N48" s="8" t="s">
        <v>121</v>
      </c>
      <c r="O48" s="8" t="s">
        <v>121</v>
      </c>
      <c r="Q48" t="s">
        <v>122</v>
      </c>
      <c r="R48" t="s">
        <v>123</v>
      </c>
      <c r="S48" t="s">
        <v>117</v>
      </c>
      <c r="T48" t="s">
        <v>124</v>
      </c>
      <c r="U48" t="s">
        <v>118</v>
      </c>
      <c r="V48" t="s">
        <v>125</v>
      </c>
      <c r="X48" t="s">
        <v>127</v>
      </c>
    </row>
    <row r="49" spans="7:28" hidden="1" outlineLevel="1">
      <c r="G49" t="str" cm="1">
        <f t="array" ref="G49:V54">_xlfn._xlws.SORT(G12:V17,14,1,0)</f>
        <v>2020/5</v>
      </c>
      <c r="H49" t="str">
        <v>2019/5</v>
      </c>
      <c r="I49" t="str">
        <v>NA</v>
      </c>
      <c r="J49" s="8">
        <v>1229</v>
      </c>
      <c r="K49" s="8">
        <v>1500</v>
      </c>
      <c r="L49" s="8" t="str">
        <v/>
      </c>
      <c r="M49" s="8">
        <v>0</v>
      </c>
      <c r="N49" s="8">
        <v>-271</v>
      </c>
      <c r="O49" s="8" t="str">
        <v/>
      </c>
      <c r="P49">
        <v>0</v>
      </c>
      <c r="Q49" t="str">
        <v>比較月１</v>
      </c>
      <c r="R49" t="str">
        <v>2019/5</v>
      </c>
      <c r="S49" t="str">
        <v>2020/5</v>
      </c>
      <c r="T49" s="8">
        <v>-271</v>
      </c>
      <c r="U49" s="8">
        <v>1229</v>
      </c>
      <c r="V49" s="8">
        <v>1500</v>
      </c>
      <c r="X49" s="13" t="s">
        <v>129</v>
      </c>
      <c r="Y49" s="11">
        <f>SUM(V49:V51)</f>
        <v>4500</v>
      </c>
      <c r="Z49">
        <f>COUNTIF(T49:V51,"#VALUE!")</f>
        <v>0</v>
      </c>
    </row>
    <row r="50" spans="7:28" hidden="1" outlineLevel="1">
      <c r="G50" t="str">
        <v>2020/6</v>
      </c>
      <c r="H50" t="str">
        <v>2019/6</v>
      </c>
      <c r="I50" t="str">
        <v>NA</v>
      </c>
      <c r="J50" s="8">
        <v>2000</v>
      </c>
      <c r="K50" s="8">
        <v>1500</v>
      </c>
      <c r="L50" s="8" t="str">
        <v/>
      </c>
      <c r="M50" s="8">
        <v>0</v>
      </c>
      <c r="N50" s="8">
        <v>500</v>
      </c>
      <c r="O50" s="8" t="str">
        <v/>
      </c>
      <c r="P50">
        <v>0</v>
      </c>
      <c r="Q50" t="str">
        <v>比較月１</v>
      </c>
      <c r="R50" t="str">
        <v>2019/6</v>
      </c>
      <c r="S50" t="str">
        <v>2020/6</v>
      </c>
      <c r="T50" s="8">
        <v>500</v>
      </c>
      <c r="U50" s="8">
        <v>2000</v>
      </c>
      <c r="V50" s="8">
        <v>1500</v>
      </c>
      <c r="X50" s="14" t="s">
        <v>130</v>
      </c>
      <c r="Y50" s="11">
        <f>SUM(U49:U51)</f>
        <v>5229</v>
      </c>
    </row>
    <row r="51" spans="7:28" hidden="1" outlineLevel="1">
      <c r="G51" t="str">
        <v>2020/7</v>
      </c>
      <c r="H51" t="str">
        <v>2019/7</v>
      </c>
      <c r="I51" t="str">
        <v>NA</v>
      </c>
      <c r="J51" s="8">
        <v>2000</v>
      </c>
      <c r="K51" s="8">
        <v>1500</v>
      </c>
      <c r="L51" s="8" t="str">
        <v/>
      </c>
      <c r="M51" s="8">
        <v>0</v>
      </c>
      <c r="N51" s="8">
        <v>500</v>
      </c>
      <c r="O51" s="8" t="str">
        <v/>
      </c>
      <c r="P51">
        <v>0</v>
      </c>
      <c r="Q51" t="str">
        <v>比較月１</v>
      </c>
      <c r="R51" t="str">
        <v>2019/7</v>
      </c>
      <c r="S51" t="str">
        <v>2020/7</v>
      </c>
      <c r="T51" s="8">
        <v>500</v>
      </c>
      <c r="U51" s="8">
        <v>2000</v>
      </c>
      <c r="V51" s="8">
        <v>1500</v>
      </c>
      <c r="W51">
        <f>IF(Y51&gt;=0.1,2,1)</f>
        <v>1</v>
      </c>
      <c r="X51" s="14" t="s">
        <v>131</v>
      </c>
      <c r="Y51" s="12">
        <f>1-Y50/Y49</f>
        <v>-0.16199999999999992</v>
      </c>
      <c r="Z51" s="10" t="s">
        <v>111</v>
      </c>
      <c r="AA51">
        <f>IF(Z49=1,1,IF(Y51&gt;=0.1,2,1))</f>
        <v>1</v>
      </c>
      <c r="AB51" t="str">
        <f>IF(Z49&gt;=1,"この６カ月では満たしません",IF(Y51&gt;=0.1,G47&amp;"で"&amp;"対象月を"&amp;S49&amp;"、"&amp;S50&amp;"、"&amp;S51&amp;"、"&amp;"比較月を"&amp;R49&amp;"、"&amp;R50&amp;"、"&amp;R51&amp;"として売上減少要件①を満たします","この６カ月では満たしません"))</f>
        <v>この６カ月では満たしません</v>
      </c>
    </row>
    <row r="52" spans="7:28" hidden="1" outlineLevel="1">
      <c r="G52" t="str">
        <v>2020/8</v>
      </c>
      <c r="H52" t="str">
        <v>2019/8</v>
      </c>
      <c r="I52" t="str">
        <v>NA</v>
      </c>
      <c r="J52" s="8">
        <v>2000</v>
      </c>
      <c r="K52" s="8">
        <v>1500</v>
      </c>
      <c r="L52" s="8" t="str">
        <v/>
      </c>
      <c r="M52" s="8">
        <v>0</v>
      </c>
      <c r="N52" s="8">
        <v>500</v>
      </c>
      <c r="O52" s="8" t="str">
        <v/>
      </c>
      <c r="P52">
        <v>0</v>
      </c>
      <c r="Q52" t="str">
        <v>比較月１</v>
      </c>
      <c r="R52" t="str">
        <v>2019/8</v>
      </c>
      <c r="S52" t="str">
        <v>2020/8</v>
      </c>
      <c r="T52" s="8">
        <v>500</v>
      </c>
      <c r="U52" s="8">
        <v>2000</v>
      </c>
      <c r="V52" s="8">
        <v>1500</v>
      </c>
    </row>
    <row r="53" spans="7:28" hidden="1" outlineLevel="1">
      <c r="G53" t="str">
        <v>2020/9</v>
      </c>
      <c r="H53" t="str">
        <v>2019/9</v>
      </c>
      <c r="I53" t="str">
        <v>NA</v>
      </c>
      <c r="J53" s="8">
        <v>2000</v>
      </c>
      <c r="K53" s="8">
        <v>1500</v>
      </c>
      <c r="L53" s="8" t="str">
        <v/>
      </c>
      <c r="M53" s="8">
        <v>0</v>
      </c>
      <c r="N53" s="8">
        <v>500</v>
      </c>
      <c r="O53" s="8" t="str">
        <v/>
      </c>
      <c r="P53">
        <v>0</v>
      </c>
      <c r="Q53" t="str">
        <v>比較月１</v>
      </c>
      <c r="R53" t="str">
        <v>2019/9</v>
      </c>
      <c r="S53" t="str">
        <v>2020/9</v>
      </c>
      <c r="T53" s="8">
        <v>500</v>
      </c>
      <c r="U53" s="8">
        <v>2000</v>
      </c>
      <c r="V53" s="8">
        <v>1500</v>
      </c>
    </row>
    <row r="54" spans="7:28" hidden="1" outlineLevel="1">
      <c r="G54" t="str">
        <v>2020/10</v>
      </c>
      <c r="H54" t="str">
        <v>2019/10</v>
      </c>
      <c r="I54" t="str">
        <v>NA</v>
      </c>
      <c r="J54" s="8">
        <v>2000</v>
      </c>
      <c r="K54" s="8">
        <v>1500</v>
      </c>
      <c r="L54" s="8" t="str">
        <v/>
      </c>
      <c r="M54" s="8">
        <v>0</v>
      </c>
      <c r="N54" s="8">
        <v>500</v>
      </c>
      <c r="O54" s="8" t="str">
        <v/>
      </c>
      <c r="P54">
        <v>0</v>
      </c>
      <c r="Q54" t="str">
        <v>比較月１</v>
      </c>
      <c r="R54" t="str">
        <v>2019/10</v>
      </c>
      <c r="S54" t="str">
        <v>2020/10</v>
      </c>
      <c r="T54" s="8">
        <v>500</v>
      </c>
      <c r="U54" s="6">
        <v>2000</v>
      </c>
      <c r="V54" s="7">
        <v>1500</v>
      </c>
    </row>
    <row r="55" spans="7:28" hidden="1" outlineLevel="1"/>
    <row r="56" spans="7:28" hidden="1" outlineLevel="1">
      <c r="G56" s="1" t="s">
        <v>133</v>
      </c>
    </row>
    <row r="57" spans="7:28" hidden="1" outlineLevel="1">
      <c r="G57" t="s">
        <v>117</v>
      </c>
      <c r="H57" t="s">
        <v>108</v>
      </c>
      <c r="I57" t="s">
        <v>109</v>
      </c>
      <c r="J57" s="8" t="s">
        <v>118</v>
      </c>
      <c r="K57" s="8" t="s">
        <v>119</v>
      </c>
      <c r="L57" s="8" t="s">
        <v>120</v>
      </c>
      <c r="M57" s="8"/>
      <c r="N57" s="8" t="s">
        <v>121</v>
      </c>
      <c r="O57" s="8" t="s">
        <v>121</v>
      </c>
      <c r="Q57" t="s">
        <v>122</v>
      </c>
      <c r="R57" t="s">
        <v>123</v>
      </c>
      <c r="S57" t="s">
        <v>117</v>
      </c>
      <c r="T57" t="s">
        <v>124</v>
      </c>
      <c r="U57" t="s">
        <v>118</v>
      </c>
      <c r="V57" t="s">
        <v>125</v>
      </c>
      <c r="X57" t="s">
        <v>127</v>
      </c>
    </row>
    <row r="58" spans="7:28" hidden="1" outlineLevel="1">
      <c r="G58" t="str" cm="1">
        <f t="array" ref="G58:V63">_xlfn._xlws.SORT(G13:V18,14,1,0)</f>
        <v>2020/6</v>
      </c>
      <c r="H58" t="str">
        <v>2019/6</v>
      </c>
      <c r="I58" t="str">
        <v>NA</v>
      </c>
      <c r="J58" s="8">
        <v>2000</v>
      </c>
      <c r="K58" s="8">
        <v>1500</v>
      </c>
      <c r="L58" s="8" t="str">
        <v/>
      </c>
      <c r="M58" s="8">
        <v>0</v>
      </c>
      <c r="N58" s="8">
        <v>500</v>
      </c>
      <c r="O58" s="8" t="str">
        <v/>
      </c>
      <c r="P58">
        <v>0</v>
      </c>
      <c r="Q58" t="str">
        <v>比較月１</v>
      </c>
      <c r="R58" t="str">
        <v>2019/6</v>
      </c>
      <c r="S58" t="str">
        <v>2020/6</v>
      </c>
      <c r="T58" s="8">
        <v>500</v>
      </c>
      <c r="U58" s="8">
        <v>2000</v>
      </c>
      <c r="V58" s="8">
        <v>1500</v>
      </c>
      <c r="X58" s="13" t="s">
        <v>129</v>
      </c>
      <c r="Y58" s="11">
        <f>SUM(V58:V60)</f>
        <v>4500</v>
      </c>
      <c r="Z58">
        <f>COUNTIF(T58:V60,"#VALUE!")</f>
        <v>0</v>
      </c>
    </row>
    <row r="59" spans="7:28" hidden="1" outlineLevel="1">
      <c r="G59" t="str">
        <v>2020/7</v>
      </c>
      <c r="H59" t="str">
        <v>2019/7</v>
      </c>
      <c r="I59" t="str">
        <v>NA</v>
      </c>
      <c r="J59" s="8">
        <v>2000</v>
      </c>
      <c r="K59" s="8">
        <v>1500</v>
      </c>
      <c r="L59" s="8" t="str">
        <v/>
      </c>
      <c r="M59" s="8">
        <v>0</v>
      </c>
      <c r="N59" s="8">
        <v>500</v>
      </c>
      <c r="O59" s="8" t="str">
        <v/>
      </c>
      <c r="P59">
        <v>0</v>
      </c>
      <c r="Q59" t="str">
        <v>比較月１</v>
      </c>
      <c r="R59" t="str">
        <v>2019/7</v>
      </c>
      <c r="S59" t="str">
        <v>2020/7</v>
      </c>
      <c r="T59" s="8">
        <v>500</v>
      </c>
      <c r="U59" s="8">
        <v>2000</v>
      </c>
      <c r="V59" s="8">
        <v>1500</v>
      </c>
      <c r="X59" s="14" t="s">
        <v>130</v>
      </c>
      <c r="Y59" s="11">
        <f>SUM(U58:U60)</f>
        <v>6000</v>
      </c>
    </row>
    <row r="60" spans="7:28" hidden="1" outlineLevel="1">
      <c r="G60" t="str">
        <v>2020/8</v>
      </c>
      <c r="H60" t="str">
        <v>2019/8</v>
      </c>
      <c r="I60" t="str">
        <v>NA</v>
      </c>
      <c r="J60" s="8">
        <v>2000</v>
      </c>
      <c r="K60" s="8">
        <v>1500</v>
      </c>
      <c r="L60" s="8" t="str">
        <v/>
      </c>
      <c r="M60" s="8">
        <v>0</v>
      </c>
      <c r="N60" s="8">
        <v>500</v>
      </c>
      <c r="O60" s="8" t="str">
        <v/>
      </c>
      <c r="P60">
        <v>0</v>
      </c>
      <c r="Q60" t="str">
        <v>比較月１</v>
      </c>
      <c r="R60" t="str">
        <v>2019/8</v>
      </c>
      <c r="S60" t="str">
        <v>2020/8</v>
      </c>
      <c r="T60" s="8">
        <v>500</v>
      </c>
      <c r="U60" s="8">
        <v>2000</v>
      </c>
      <c r="V60" s="8">
        <v>1500</v>
      </c>
      <c r="W60">
        <f>IF(Y60&gt;=0.1,2,1)</f>
        <v>1</v>
      </c>
      <c r="X60" s="14" t="s">
        <v>131</v>
      </c>
      <c r="Y60" s="12">
        <f>1-Y59/Y58</f>
        <v>-0.33333333333333326</v>
      </c>
      <c r="Z60" s="10" t="s">
        <v>111</v>
      </c>
      <c r="AA60">
        <f>IF(Z58=1,1,IF(Y60&gt;=0.1,2,1))</f>
        <v>1</v>
      </c>
      <c r="AB60" t="str">
        <f>IF(Z58&gt;=1,"この６カ月では満たしません",IF(Y60&gt;=0.1,G56&amp;"で"&amp;"対象月を"&amp;S58&amp;"、"&amp;S59&amp;"、"&amp;S60&amp;"、"&amp;"比較月を"&amp;R58&amp;"、"&amp;R59&amp;"、"&amp;R60&amp;"として売上減少要件①を満たします","この６カ月では満たしません"))</f>
        <v>この６カ月では満たしません</v>
      </c>
    </row>
    <row r="61" spans="7:28" hidden="1" outlineLevel="1">
      <c r="G61" t="str">
        <v>2020/9</v>
      </c>
      <c r="H61" t="str">
        <v>2019/9</v>
      </c>
      <c r="I61" t="str">
        <v>NA</v>
      </c>
      <c r="J61" s="8">
        <v>2000</v>
      </c>
      <c r="K61" s="8">
        <v>1500</v>
      </c>
      <c r="L61" s="8" t="str">
        <v/>
      </c>
      <c r="M61" s="8">
        <v>0</v>
      </c>
      <c r="N61" s="8">
        <v>500</v>
      </c>
      <c r="O61" s="8" t="str">
        <v/>
      </c>
      <c r="P61">
        <v>0</v>
      </c>
      <c r="Q61" t="str">
        <v>比較月１</v>
      </c>
      <c r="R61" t="str">
        <v>2019/9</v>
      </c>
      <c r="S61" t="str">
        <v>2020/9</v>
      </c>
      <c r="T61" s="8">
        <v>500</v>
      </c>
      <c r="U61" s="8">
        <v>2000</v>
      </c>
      <c r="V61" s="8">
        <v>1500</v>
      </c>
    </row>
    <row r="62" spans="7:28" hidden="1" outlineLevel="1">
      <c r="G62" t="str">
        <v>2020/10</v>
      </c>
      <c r="H62" t="str">
        <v>2019/10</v>
      </c>
      <c r="I62" t="str">
        <v>NA</v>
      </c>
      <c r="J62" s="8">
        <v>2000</v>
      </c>
      <c r="K62" s="8">
        <v>1500</v>
      </c>
      <c r="L62" s="8" t="str">
        <v/>
      </c>
      <c r="M62" s="8">
        <v>0</v>
      </c>
      <c r="N62" s="8">
        <v>500</v>
      </c>
      <c r="O62" s="8" t="str">
        <v/>
      </c>
      <c r="P62">
        <v>0</v>
      </c>
      <c r="Q62" t="str">
        <v>比較月１</v>
      </c>
      <c r="R62" t="str">
        <v>2019/10</v>
      </c>
      <c r="S62" t="str">
        <v>2020/10</v>
      </c>
      <c r="T62" s="8">
        <v>500</v>
      </c>
      <c r="U62" s="8">
        <v>2000</v>
      </c>
      <c r="V62" s="8">
        <v>1500</v>
      </c>
    </row>
    <row r="63" spans="7:28" hidden="1" outlineLevel="1">
      <c r="G63" t="str">
        <v>2020/11</v>
      </c>
      <c r="H63" t="str">
        <v>2019/11</v>
      </c>
      <c r="I63" t="str">
        <v>NA</v>
      </c>
      <c r="J63" s="8">
        <v>2000</v>
      </c>
      <c r="K63" s="8">
        <v>1500</v>
      </c>
      <c r="L63" s="8" t="str">
        <v/>
      </c>
      <c r="M63" s="8">
        <v>0</v>
      </c>
      <c r="N63" s="8">
        <v>500</v>
      </c>
      <c r="O63" s="8" t="str">
        <v/>
      </c>
      <c r="P63">
        <v>0</v>
      </c>
      <c r="Q63" t="str">
        <v>比較月１</v>
      </c>
      <c r="R63" t="str">
        <v>2019/11</v>
      </c>
      <c r="S63" t="str">
        <v>2020/11</v>
      </c>
      <c r="T63" s="8">
        <v>500</v>
      </c>
      <c r="U63" s="6">
        <v>2000</v>
      </c>
      <c r="V63" s="7">
        <v>1500</v>
      </c>
    </row>
    <row r="64" spans="7:28" hidden="1" outlineLevel="1"/>
    <row r="65" spans="7:28" hidden="1" outlineLevel="1">
      <c r="G65" s="1" t="s">
        <v>134</v>
      </c>
    </row>
    <row r="66" spans="7:28" hidden="1" outlineLevel="1">
      <c r="G66" t="s">
        <v>117</v>
      </c>
      <c r="H66" t="s">
        <v>108</v>
      </c>
      <c r="I66" t="s">
        <v>109</v>
      </c>
      <c r="J66" s="8" t="s">
        <v>118</v>
      </c>
      <c r="K66" s="8" t="s">
        <v>119</v>
      </c>
      <c r="L66" s="8" t="s">
        <v>120</v>
      </c>
      <c r="M66" s="8"/>
      <c r="N66" s="8" t="s">
        <v>121</v>
      </c>
      <c r="O66" s="8" t="s">
        <v>121</v>
      </c>
      <c r="Q66" t="s">
        <v>122</v>
      </c>
      <c r="R66" t="s">
        <v>123</v>
      </c>
      <c r="S66" t="s">
        <v>117</v>
      </c>
      <c r="T66" t="s">
        <v>124</v>
      </c>
      <c r="U66" t="s">
        <v>118</v>
      </c>
      <c r="V66" t="s">
        <v>125</v>
      </c>
      <c r="X66" t="s">
        <v>127</v>
      </c>
    </row>
    <row r="67" spans="7:28" hidden="1" outlineLevel="1">
      <c r="G67" t="str" cm="1">
        <f t="array" ref="G67:V72">_xlfn._xlws.SORT(G14:V19,14,1,0)</f>
        <v>2020/7</v>
      </c>
      <c r="H67" t="str">
        <v>2019/7</v>
      </c>
      <c r="I67" t="str">
        <v>NA</v>
      </c>
      <c r="J67" s="8">
        <v>2000</v>
      </c>
      <c r="K67" s="8">
        <v>1500</v>
      </c>
      <c r="L67" s="8" t="str">
        <v/>
      </c>
      <c r="M67" s="8">
        <v>0</v>
      </c>
      <c r="N67" s="8">
        <v>500</v>
      </c>
      <c r="O67" s="8" t="str">
        <v/>
      </c>
      <c r="P67">
        <v>0</v>
      </c>
      <c r="Q67" t="str">
        <v>比較月１</v>
      </c>
      <c r="R67" t="str">
        <v>2019/7</v>
      </c>
      <c r="S67" t="str">
        <v>2020/7</v>
      </c>
      <c r="T67" s="8">
        <v>500</v>
      </c>
      <c r="U67" s="8">
        <v>2000</v>
      </c>
      <c r="V67" s="8">
        <v>1500</v>
      </c>
      <c r="X67" s="13" t="s">
        <v>129</v>
      </c>
      <c r="Y67" s="11">
        <f>SUM(V67:V69)</f>
        <v>4500</v>
      </c>
      <c r="Z67">
        <f>COUNTIF(T67:V69,"#VALUE!")</f>
        <v>0</v>
      </c>
    </row>
    <row r="68" spans="7:28" hidden="1" outlineLevel="1">
      <c r="G68" t="str">
        <v>2020/8</v>
      </c>
      <c r="H68" t="str">
        <v>2019/8</v>
      </c>
      <c r="I68" t="str">
        <v>NA</v>
      </c>
      <c r="J68" s="8">
        <v>2000</v>
      </c>
      <c r="K68" s="8">
        <v>1500</v>
      </c>
      <c r="L68" s="8" t="str">
        <v/>
      </c>
      <c r="M68" s="8">
        <v>0</v>
      </c>
      <c r="N68" s="8">
        <v>500</v>
      </c>
      <c r="O68" s="8" t="str">
        <v/>
      </c>
      <c r="P68">
        <v>0</v>
      </c>
      <c r="Q68" t="str">
        <v>比較月１</v>
      </c>
      <c r="R68" t="str">
        <v>2019/8</v>
      </c>
      <c r="S68" t="str">
        <v>2020/8</v>
      </c>
      <c r="T68" s="8">
        <v>500</v>
      </c>
      <c r="U68" s="8">
        <v>2000</v>
      </c>
      <c r="V68" s="8">
        <v>1500</v>
      </c>
      <c r="X68" s="14" t="s">
        <v>130</v>
      </c>
      <c r="Y68" s="11">
        <f>SUM(U67:U69)</f>
        <v>6000</v>
      </c>
    </row>
    <row r="69" spans="7:28" hidden="1" outlineLevel="1">
      <c r="G69" t="str">
        <v>2020/9</v>
      </c>
      <c r="H69" t="str">
        <v>2019/9</v>
      </c>
      <c r="I69" t="str">
        <v>NA</v>
      </c>
      <c r="J69" s="8">
        <v>2000</v>
      </c>
      <c r="K69" s="8">
        <v>1500</v>
      </c>
      <c r="L69" s="8" t="str">
        <v/>
      </c>
      <c r="M69" s="8">
        <v>0</v>
      </c>
      <c r="N69" s="8">
        <v>500</v>
      </c>
      <c r="O69" s="8" t="str">
        <v/>
      </c>
      <c r="P69">
        <v>0</v>
      </c>
      <c r="Q69" t="str">
        <v>比較月１</v>
      </c>
      <c r="R69" t="str">
        <v>2019/9</v>
      </c>
      <c r="S69" t="str">
        <v>2020/9</v>
      </c>
      <c r="T69" s="8">
        <v>500</v>
      </c>
      <c r="U69" s="8">
        <v>2000</v>
      </c>
      <c r="V69" s="8">
        <v>1500</v>
      </c>
      <c r="W69">
        <f>IF(Y69&gt;=0.1,2,1)</f>
        <v>1</v>
      </c>
      <c r="X69" s="14" t="s">
        <v>131</v>
      </c>
      <c r="Y69" s="12">
        <f>1-Y68/Y67</f>
        <v>-0.33333333333333326</v>
      </c>
      <c r="Z69" s="10" t="s">
        <v>111</v>
      </c>
      <c r="AA69">
        <f>IF(Z67=1,1,IF(Y69&gt;=0.1,2,1))</f>
        <v>1</v>
      </c>
      <c r="AB69" t="str">
        <f>IF(Z67&gt;=1,"この６カ月では満たしません",IF(Y69&gt;=0.1,G65&amp;"で"&amp;"対象月を"&amp;S67&amp;"、"&amp;S68&amp;"、"&amp;S69&amp;"、"&amp;"比較月を"&amp;R67&amp;"、"&amp;R68&amp;"、"&amp;R69&amp;"として売上減少要件①を満たします","この６カ月では満たしません"))</f>
        <v>この６カ月では満たしません</v>
      </c>
    </row>
    <row r="70" spans="7:28" hidden="1" outlineLevel="1">
      <c r="G70" t="str">
        <v>2020/10</v>
      </c>
      <c r="H70" t="str">
        <v>2019/10</v>
      </c>
      <c r="I70" t="str">
        <v>NA</v>
      </c>
      <c r="J70" s="8">
        <v>2000</v>
      </c>
      <c r="K70" s="8">
        <v>1500</v>
      </c>
      <c r="L70" s="8" t="str">
        <v/>
      </c>
      <c r="M70" s="8">
        <v>0</v>
      </c>
      <c r="N70" s="8">
        <v>500</v>
      </c>
      <c r="O70" s="8" t="str">
        <v/>
      </c>
      <c r="P70">
        <v>0</v>
      </c>
      <c r="Q70" t="str">
        <v>比較月１</v>
      </c>
      <c r="R70" t="str">
        <v>2019/10</v>
      </c>
      <c r="S70" t="str">
        <v>2020/10</v>
      </c>
      <c r="T70" s="8">
        <v>500</v>
      </c>
      <c r="U70" s="8">
        <v>2000</v>
      </c>
      <c r="V70" s="8">
        <v>1500</v>
      </c>
    </row>
    <row r="71" spans="7:28" hidden="1" outlineLevel="1">
      <c r="G71" t="str">
        <v>2020/11</v>
      </c>
      <c r="H71" t="str">
        <v>2019/11</v>
      </c>
      <c r="I71" t="str">
        <v>NA</v>
      </c>
      <c r="J71" s="8">
        <v>2000</v>
      </c>
      <c r="K71" s="8">
        <v>1500</v>
      </c>
      <c r="L71" s="8" t="str">
        <v/>
      </c>
      <c r="M71" s="8">
        <v>0</v>
      </c>
      <c r="N71" s="8">
        <v>500</v>
      </c>
      <c r="O71" s="8" t="str">
        <v/>
      </c>
      <c r="P71">
        <v>0</v>
      </c>
      <c r="Q71" t="str">
        <v>比較月１</v>
      </c>
      <c r="R71" t="str">
        <v>2019/11</v>
      </c>
      <c r="S71" t="str">
        <v>2020/11</v>
      </c>
      <c r="T71" s="8">
        <v>500</v>
      </c>
      <c r="U71" s="8">
        <v>2000</v>
      </c>
      <c r="V71" s="8">
        <v>1500</v>
      </c>
    </row>
    <row r="72" spans="7:28" hidden="1" outlineLevel="1">
      <c r="G72" t="str">
        <v>2020/12</v>
      </c>
      <c r="H72" t="str">
        <v>2019/12</v>
      </c>
      <c r="I72" t="str">
        <v>NA</v>
      </c>
      <c r="J72" s="8">
        <v>2019</v>
      </c>
      <c r="K72" s="8">
        <v>1500</v>
      </c>
      <c r="L72" s="8" t="str">
        <v/>
      </c>
      <c r="M72" s="8">
        <v>0</v>
      </c>
      <c r="N72" s="8">
        <v>519</v>
      </c>
      <c r="O72" s="8" t="str">
        <v/>
      </c>
      <c r="P72">
        <v>0</v>
      </c>
      <c r="Q72" t="str">
        <v>比較月１</v>
      </c>
      <c r="R72" t="str">
        <v>2019/12</v>
      </c>
      <c r="S72" t="str">
        <v>2020/12</v>
      </c>
      <c r="T72" s="8">
        <v>519</v>
      </c>
      <c r="U72" s="6">
        <v>2019</v>
      </c>
      <c r="V72" s="7">
        <v>1500</v>
      </c>
    </row>
    <row r="73" spans="7:28" hidden="1" outlineLevel="1"/>
    <row r="74" spans="7:28" hidden="1" outlineLevel="1">
      <c r="G74" s="1" t="s">
        <v>135</v>
      </c>
    </row>
    <row r="75" spans="7:28" hidden="1" outlineLevel="1">
      <c r="G75" t="s">
        <v>117</v>
      </c>
      <c r="H75" t="s">
        <v>108</v>
      </c>
      <c r="I75" t="s">
        <v>109</v>
      </c>
      <c r="J75" s="8" t="s">
        <v>118</v>
      </c>
      <c r="K75" s="8" t="s">
        <v>119</v>
      </c>
      <c r="L75" s="8" t="s">
        <v>120</v>
      </c>
      <c r="M75" s="8"/>
      <c r="N75" s="8" t="s">
        <v>121</v>
      </c>
      <c r="O75" s="8" t="s">
        <v>121</v>
      </c>
      <c r="Q75" t="s">
        <v>122</v>
      </c>
      <c r="R75" t="s">
        <v>123</v>
      </c>
      <c r="S75" t="s">
        <v>117</v>
      </c>
      <c r="T75" t="s">
        <v>124</v>
      </c>
      <c r="U75" t="s">
        <v>118</v>
      </c>
      <c r="V75" t="s">
        <v>125</v>
      </c>
      <c r="X75" t="s">
        <v>127</v>
      </c>
    </row>
    <row r="76" spans="7:28" hidden="1" outlineLevel="1">
      <c r="G76" t="str" cm="1">
        <f t="array" ref="G76:V81">_xlfn._xlws.SORT(G15:V20,14,1,0)</f>
        <v>2021/1</v>
      </c>
      <c r="H76" t="str">
        <v>2020/1</v>
      </c>
      <c r="I76" t="str">
        <v>2019/1</v>
      </c>
      <c r="J76" s="8">
        <v>1647</v>
      </c>
      <c r="K76" s="8">
        <v>1500</v>
      </c>
      <c r="L76" s="8">
        <v>1500</v>
      </c>
      <c r="M76" s="8">
        <v>0</v>
      </c>
      <c r="N76" s="8">
        <v>147</v>
      </c>
      <c r="O76" s="8">
        <v>147</v>
      </c>
      <c r="P76">
        <v>0</v>
      </c>
      <c r="Q76" t="str">
        <v>比較月２</v>
      </c>
      <c r="R76" t="str">
        <v>2019/1</v>
      </c>
      <c r="S76" t="str">
        <v>2021/1</v>
      </c>
      <c r="T76" s="8">
        <v>147</v>
      </c>
      <c r="U76" s="8">
        <v>1647</v>
      </c>
      <c r="V76" s="8">
        <v>1500</v>
      </c>
      <c r="X76" s="13" t="s">
        <v>129</v>
      </c>
      <c r="Y76" s="11">
        <f>SUM(V76:V78)</f>
        <v>4500</v>
      </c>
      <c r="Z76">
        <f>COUNTIF(T76:V78,"#VALUE!")</f>
        <v>0</v>
      </c>
    </row>
    <row r="77" spans="7:28" hidden="1" outlineLevel="1">
      <c r="G77" t="str">
        <v>2020/8</v>
      </c>
      <c r="H77" t="str">
        <v>2019/8</v>
      </c>
      <c r="I77" t="str">
        <v>NA</v>
      </c>
      <c r="J77" s="8">
        <v>2000</v>
      </c>
      <c r="K77" s="8">
        <v>1500</v>
      </c>
      <c r="L77" s="8" t="str">
        <v/>
      </c>
      <c r="M77" s="8">
        <v>0</v>
      </c>
      <c r="N77" s="8">
        <v>500</v>
      </c>
      <c r="O77" s="8" t="str">
        <v/>
      </c>
      <c r="P77">
        <v>0</v>
      </c>
      <c r="Q77" t="str">
        <v>比較月１</v>
      </c>
      <c r="R77" t="str">
        <v>2019/8</v>
      </c>
      <c r="S77" t="str">
        <v>2020/8</v>
      </c>
      <c r="T77" s="8">
        <v>500</v>
      </c>
      <c r="U77" s="8">
        <v>2000</v>
      </c>
      <c r="V77" s="8">
        <v>1500</v>
      </c>
      <c r="X77" s="14" t="s">
        <v>130</v>
      </c>
      <c r="Y77" s="11">
        <f>SUM(U76:U78)</f>
        <v>5647</v>
      </c>
    </row>
    <row r="78" spans="7:28" hidden="1" outlineLevel="1">
      <c r="G78" t="str">
        <v>2020/9</v>
      </c>
      <c r="H78" t="str">
        <v>2019/9</v>
      </c>
      <c r="I78" t="str">
        <v>NA</v>
      </c>
      <c r="J78" s="8">
        <v>2000</v>
      </c>
      <c r="K78" s="8">
        <v>1500</v>
      </c>
      <c r="L78" s="8" t="str">
        <v/>
      </c>
      <c r="M78" s="8">
        <v>0</v>
      </c>
      <c r="N78" s="8">
        <v>500</v>
      </c>
      <c r="O78" s="8" t="str">
        <v/>
      </c>
      <c r="P78">
        <v>0</v>
      </c>
      <c r="Q78" t="str">
        <v>比較月１</v>
      </c>
      <c r="R78" t="str">
        <v>2019/9</v>
      </c>
      <c r="S78" t="str">
        <v>2020/9</v>
      </c>
      <c r="T78" s="8">
        <v>500</v>
      </c>
      <c r="U78" s="8">
        <v>2000</v>
      </c>
      <c r="V78" s="8">
        <v>1500</v>
      </c>
      <c r="W78">
        <f>IF(Y78&gt;=0.1,2,1)</f>
        <v>1</v>
      </c>
      <c r="X78" s="14" t="s">
        <v>131</v>
      </c>
      <c r="Y78" s="12">
        <f>1-Y77/Y76</f>
        <v>-0.25488888888888894</v>
      </c>
      <c r="Z78" s="10" t="s">
        <v>111</v>
      </c>
      <c r="AA78">
        <f>IF(Z76=1,1,IF(Y78&gt;=0.1,2,1))</f>
        <v>1</v>
      </c>
      <c r="AB78" t="str">
        <f>IF(Z76&gt;=1,"この６カ月では満たしません",IF(Y78&gt;=0.1,G74&amp;"で"&amp;"対象月を"&amp;S76&amp;"、"&amp;S77&amp;"、"&amp;S78&amp;"、"&amp;"比較月を"&amp;R76&amp;"、"&amp;R77&amp;"、"&amp;R78&amp;"として売上減少要件①を満たします","この６カ月では満たしません"))</f>
        <v>この６カ月では満たしません</v>
      </c>
    </row>
    <row r="79" spans="7:28" hidden="1" outlineLevel="1">
      <c r="G79" t="str">
        <v>2020/10</v>
      </c>
      <c r="H79" t="str">
        <v>2019/10</v>
      </c>
      <c r="I79" t="str">
        <v>NA</v>
      </c>
      <c r="J79" s="8">
        <v>2000</v>
      </c>
      <c r="K79" s="8">
        <v>1500</v>
      </c>
      <c r="L79" s="8" t="str">
        <v/>
      </c>
      <c r="M79" s="8">
        <v>0</v>
      </c>
      <c r="N79" s="8">
        <v>500</v>
      </c>
      <c r="O79" s="8" t="str">
        <v/>
      </c>
      <c r="P79">
        <v>0</v>
      </c>
      <c r="Q79" t="str">
        <v>比較月１</v>
      </c>
      <c r="R79" t="str">
        <v>2019/10</v>
      </c>
      <c r="S79" t="str">
        <v>2020/10</v>
      </c>
      <c r="T79" s="8">
        <v>500</v>
      </c>
      <c r="U79" s="8">
        <v>2000</v>
      </c>
      <c r="V79" s="8">
        <v>1500</v>
      </c>
    </row>
    <row r="80" spans="7:28" hidden="1" outlineLevel="1">
      <c r="G80" t="str">
        <v>2020/11</v>
      </c>
      <c r="H80" t="str">
        <v>2019/11</v>
      </c>
      <c r="I80" t="str">
        <v>NA</v>
      </c>
      <c r="J80" s="8">
        <v>2000</v>
      </c>
      <c r="K80" s="8">
        <v>1500</v>
      </c>
      <c r="L80" s="8" t="str">
        <v/>
      </c>
      <c r="M80" s="8">
        <v>0</v>
      </c>
      <c r="N80" s="8">
        <v>500</v>
      </c>
      <c r="O80" s="8" t="str">
        <v/>
      </c>
      <c r="P80">
        <v>0</v>
      </c>
      <c r="Q80" t="str">
        <v>比較月１</v>
      </c>
      <c r="R80" t="str">
        <v>2019/11</v>
      </c>
      <c r="S80" t="str">
        <v>2020/11</v>
      </c>
      <c r="T80" s="8">
        <v>500</v>
      </c>
      <c r="U80" s="8">
        <v>2000</v>
      </c>
      <c r="V80" s="8">
        <v>1500</v>
      </c>
    </row>
    <row r="81" spans="7:28" hidden="1" outlineLevel="1">
      <c r="G81" t="str">
        <v>2020/12</v>
      </c>
      <c r="H81" t="str">
        <v>2019/12</v>
      </c>
      <c r="I81" t="str">
        <v>NA</v>
      </c>
      <c r="J81" s="8">
        <v>2019</v>
      </c>
      <c r="K81" s="8">
        <v>1500</v>
      </c>
      <c r="L81" s="8" t="str">
        <v/>
      </c>
      <c r="M81" s="8">
        <v>0</v>
      </c>
      <c r="N81" s="8">
        <v>519</v>
      </c>
      <c r="O81" s="8" t="str">
        <v/>
      </c>
      <c r="P81">
        <v>0</v>
      </c>
      <c r="Q81" t="str">
        <v>比較月１</v>
      </c>
      <c r="R81" t="str">
        <v>2019/12</v>
      </c>
      <c r="S81" t="str">
        <v>2020/12</v>
      </c>
      <c r="T81" s="8">
        <v>519</v>
      </c>
      <c r="U81" s="6">
        <v>2019</v>
      </c>
      <c r="V81" s="7">
        <v>1500</v>
      </c>
    </row>
    <row r="82" spans="7:28" hidden="1" outlineLevel="1"/>
    <row r="83" spans="7:28" hidden="1" outlineLevel="1">
      <c r="G83" s="1" t="s">
        <v>136</v>
      </c>
    </row>
    <row r="84" spans="7:28" hidden="1" outlineLevel="1">
      <c r="G84" t="s">
        <v>117</v>
      </c>
      <c r="H84" t="s">
        <v>108</v>
      </c>
      <c r="I84" t="s">
        <v>109</v>
      </c>
      <c r="J84" s="8" t="s">
        <v>118</v>
      </c>
      <c r="K84" s="8" t="s">
        <v>119</v>
      </c>
      <c r="L84" s="8" t="s">
        <v>120</v>
      </c>
      <c r="M84" s="8"/>
      <c r="N84" s="8" t="s">
        <v>121</v>
      </c>
      <c r="O84" s="8" t="s">
        <v>121</v>
      </c>
      <c r="Q84" t="s">
        <v>122</v>
      </c>
      <c r="R84" t="s">
        <v>123</v>
      </c>
      <c r="S84" t="s">
        <v>117</v>
      </c>
      <c r="T84" t="s">
        <v>124</v>
      </c>
      <c r="U84" t="s">
        <v>118</v>
      </c>
      <c r="V84" t="s">
        <v>125</v>
      </c>
      <c r="X84" t="s">
        <v>127</v>
      </c>
    </row>
    <row r="85" spans="7:28" hidden="1" outlineLevel="1">
      <c r="G85" t="str" cm="1">
        <f t="array" ref="G85:V90">_xlfn._xlws.SORT(G16:V21,14,1,0)</f>
        <v>2021/1</v>
      </c>
      <c r="H85" t="str">
        <v>2020/1</v>
      </c>
      <c r="I85" t="str">
        <v>2019/1</v>
      </c>
      <c r="J85" s="8">
        <v>1647</v>
      </c>
      <c r="K85" s="8">
        <v>1500</v>
      </c>
      <c r="L85" s="8">
        <v>1500</v>
      </c>
      <c r="M85" s="8">
        <v>0</v>
      </c>
      <c r="N85" s="8">
        <v>147</v>
      </c>
      <c r="O85" s="8">
        <v>147</v>
      </c>
      <c r="P85">
        <v>0</v>
      </c>
      <c r="Q85" t="str">
        <v>比較月２</v>
      </c>
      <c r="R85" t="str">
        <v>2019/1</v>
      </c>
      <c r="S85" t="str">
        <v>2021/1</v>
      </c>
      <c r="T85" s="8">
        <v>147</v>
      </c>
      <c r="U85" s="8">
        <v>1647</v>
      </c>
      <c r="V85" s="8">
        <v>1500</v>
      </c>
      <c r="X85" s="13" t="s">
        <v>129</v>
      </c>
      <c r="Y85" s="11">
        <f>SUM(V85:V87)</f>
        <v>4500</v>
      </c>
      <c r="Z85">
        <f>COUNTIF(T85:V87,"#VALUE!")</f>
        <v>0</v>
      </c>
    </row>
    <row r="86" spans="7:28" hidden="1" outlineLevel="1">
      <c r="G86" t="str">
        <v>2021/2</v>
      </c>
      <c r="H86" t="str">
        <v>2020/2</v>
      </c>
      <c r="I86" t="str">
        <v>2019/2</v>
      </c>
      <c r="J86" s="8">
        <v>1735</v>
      </c>
      <c r="K86" s="8">
        <v>1500</v>
      </c>
      <c r="L86" s="8">
        <v>1500</v>
      </c>
      <c r="M86" s="8">
        <v>0</v>
      </c>
      <c r="N86" s="8">
        <v>235</v>
      </c>
      <c r="O86" s="8">
        <v>235</v>
      </c>
      <c r="P86">
        <v>0</v>
      </c>
      <c r="Q86" t="str">
        <v>比較月２</v>
      </c>
      <c r="R86" t="str">
        <v>2019/2</v>
      </c>
      <c r="S86" t="str">
        <v>2021/2</v>
      </c>
      <c r="T86" s="8">
        <v>235</v>
      </c>
      <c r="U86" s="8">
        <v>1735</v>
      </c>
      <c r="V86" s="8">
        <v>1500</v>
      </c>
      <c r="X86" s="14" t="s">
        <v>130</v>
      </c>
      <c r="Y86" s="11">
        <f>SUM(U85:U87)</f>
        <v>5382</v>
      </c>
    </row>
    <row r="87" spans="7:28" hidden="1" outlineLevel="1">
      <c r="G87" t="str">
        <v>2020/9</v>
      </c>
      <c r="H87" t="str">
        <v>2019/9</v>
      </c>
      <c r="I87" t="str">
        <v>NA</v>
      </c>
      <c r="J87" s="8">
        <v>2000</v>
      </c>
      <c r="K87" s="8">
        <v>1500</v>
      </c>
      <c r="L87" s="8" t="str">
        <v/>
      </c>
      <c r="M87" s="8">
        <v>0</v>
      </c>
      <c r="N87" s="8">
        <v>500</v>
      </c>
      <c r="O87" s="8" t="str">
        <v/>
      </c>
      <c r="P87">
        <v>0</v>
      </c>
      <c r="Q87" t="str">
        <v>比較月１</v>
      </c>
      <c r="R87" t="str">
        <v>2019/9</v>
      </c>
      <c r="S87" t="str">
        <v>2020/9</v>
      </c>
      <c r="T87" s="8">
        <v>500</v>
      </c>
      <c r="U87" s="8">
        <v>2000</v>
      </c>
      <c r="V87" s="8">
        <v>1500</v>
      </c>
      <c r="W87">
        <f>IF(Y87&gt;=0.1,2,1)</f>
        <v>1</v>
      </c>
      <c r="X87" s="14" t="s">
        <v>131</v>
      </c>
      <c r="Y87" s="12">
        <f>1-Y86/Y85</f>
        <v>-0.19599999999999995</v>
      </c>
      <c r="Z87" s="10" t="s">
        <v>111</v>
      </c>
      <c r="AA87">
        <f>IF(Z85=1,1,IF(Y87&gt;=0.1,2,1))</f>
        <v>1</v>
      </c>
      <c r="AB87" t="str">
        <f>IF(Z85&gt;=1,"この６カ月では満たしません",IF(Y87&gt;=0.1,G83&amp;"で"&amp;"対象月を"&amp;S85&amp;"、"&amp;S86&amp;"、"&amp;S87&amp;"、"&amp;"比較月を"&amp;R85&amp;"、"&amp;R86&amp;"、"&amp;R87&amp;"として売上減少要件①を満たします","この６カ月では満たしません"))</f>
        <v>この６カ月では満たしません</v>
      </c>
    </row>
    <row r="88" spans="7:28" hidden="1" outlineLevel="1">
      <c r="G88" t="str">
        <v>2020/10</v>
      </c>
      <c r="H88" t="str">
        <v>2019/10</v>
      </c>
      <c r="I88" t="str">
        <v>NA</v>
      </c>
      <c r="J88" s="8">
        <v>2000</v>
      </c>
      <c r="K88" s="8">
        <v>1500</v>
      </c>
      <c r="L88" s="8" t="str">
        <v/>
      </c>
      <c r="M88" s="8">
        <v>0</v>
      </c>
      <c r="N88" s="8">
        <v>500</v>
      </c>
      <c r="O88" s="8" t="str">
        <v/>
      </c>
      <c r="P88">
        <v>0</v>
      </c>
      <c r="Q88" t="str">
        <v>比較月１</v>
      </c>
      <c r="R88" t="str">
        <v>2019/10</v>
      </c>
      <c r="S88" t="str">
        <v>2020/10</v>
      </c>
      <c r="T88" s="8">
        <v>500</v>
      </c>
      <c r="U88" s="8">
        <v>2000</v>
      </c>
      <c r="V88" s="8">
        <v>1500</v>
      </c>
    </row>
    <row r="89" spans="7:28" hidden="1" outlineLevel="1">
      <c r="G89" t="str">
        <v>2020/11</v>
      </c>
      <c r="H89" t="str">
        <v>2019/11</v>
      </c>
      <c r="I89" t="str">
        <v>NA</v>
      </c>
      <c r="J89" s="8">
        <v>2000</v>
      </c>
      <c r="K89" s="8">
        <v>1500</v>
      </c>
      <c r="L89" s="8" t="str">
        <v/>
      </c>
      <c r="M89" s="8">
        <v>0</v>
      </c>
      <c r="N89" s="8">
        <v>500</v>
      </c>
      <c r="O89" s="8" t="str">
        <v/>
      </c>
      <c r="P89">
        <v>0</v>
      </c>
      <c r="Q89" t="str">
        <v>比較月１</v>
      </c>
      <c r="R89" t="str">
        <v>2019/11</v>
      </c>
      <c r="S89" t="str">
        <v>2020/11</v>
      </c>
      <c r="T89" s="8">
        <v>500</v>
      </c>
      <c r="U89" s="8">
        <v>2000</v>
      </c>
      <c r="V89" s="8">
        <v>1500</v>
      </c>
    </row>
    <row r="90" spans="7:28" hidden="1" outlineLevel="1">
      <c r="G90" t="str">
        <v>2020/12</v>
      </c>
      <c r="H90" t="str">
        <v>2019/12</v>
      </c>
      <c r="I90" t="str">
        <v>NA</v>
      </c>
      <c r="J90" s="8">
        <v>2019</v>
      </c>
      <c r="K90" s="8">
        <v>1500</v>
      </c>
      <c r="L90" s="8" t="str">
        <v/>
      </c>
      <c r="M90" s="8">
        <v>0</v>
      </c>
      <c r="N90" s="8">
        <v>519</v>
      </c>
      <c r="O90" s="8" t="str">
        <v/>
      </c>
      <c r="P90">
        <v>0</v>
      </c>
      <c r="Q90" t="str">
        <v>比較月１</v>
      </c>
      <c r="R90" t="str">
        <v>2019/12</v>
      </c>
      <c r="S90" t="str">
        <v>2020/12</v>
      </c>
      <c r="T90" s="8">
        <v>519</v>
      </c>
      <c r="U90" s="6">
        <v>2019</v>
      </c>
      <c r="V90" s="7">
        <v>1500</v>
      </c>
    </row>
    <row r="91" spans="7:28" hidden="1" outlineLevel="1"/>
    <row r="92" spans="7:28" hidden="1" outlineLevel="1"/>
    <row r="93" spans="7:28" hidden="1" outlineLevel="1">
      <c r="G93" s="1" t="s">
        <v>137</v>
      </c>
    </row>
    <row r="94" spans="7:28" hidden="1" outlineLevel="1">
      <c r="G94" t="s">
        <v>117</v>
      </c>
      <c r="H94" t="s">
        <v>108</v>
      </c>
      <c r="I94" t="s">
        <v>109</v>
      </c>
      <c r="J94" s="8" t="s">
        <v>118</v>
      </c>
      <c r="K94" s="8" t="s">
        <v>119</v>
      </c>
      <c r="L94" s="8" t="s">
        <v>120</v>
      </c>
      <c r="M94" s="8"/>
      <c r="N94" s="8" t="s">
        <v>121</v>
      </c>
      <c r="O94" s="8" t="s">
        <v>121</v>
      </c>
      <c r="Q94" t="s">
        <v>122</v>
      </c>
      <c r="R94" t="s">
        <v>123</v>
      </c>
      <c r="S94" t="s">
        <v>117</v>
      </c>
      <c r="T94" t="s">
        <v>124</v>
      </c>
      <c r="U94" t="s">
        <v>118</v>
      </c>
      <c r="V94" t="s">
        <v>125</v>
      </c>
      <c r="X94" t="s">
        <v>127</v>
      </c>
    </row>
    <row r="95" spans="7:28" hidden="1" outlineLevel="1">
      <c r="G95" t="str" cm="1">
        <f t="array" ref="G95:V100">_xlfn._xlws.SORT(G17:V22,14,1,0)</f>
        <v>2021/1</v>
      </c>
      <c r="H95" t="str">
        <v>2020/1</v>
      </c>
      <c r="I95" t="str">
        <v>2019/1</v>
      </c>
      <c r="J95" s="8">
        <v>1647</v>
      </c>
      <c r="K95" s="8">
        <v>1500</v>
      </c>
      <c r="L95" s="8">
        <v>1500</v>
      </c>
      <c r="M95" s="8">
        <v>0</v>
      </c>
      <c r="N95" s="8">
        <v>147</v>
      </c>
      <c r="O95" s="8">
        <v>147</v>
      </c>
      <c r="P95">
        <v>0</v>
      </c>
      <c r="Q95" t="str">
        <v>比較月２</v>
      </c>
      <c r="R95" t="str">
        <v>2019/1</v>
      </c>
      <c r="S95" t="str">
        <v>2021/1</v>
      </c>
      <c r="T95" s="8">
        <v>147</v>
      </c>
      <c r="U95" s="8">
        <v>1647</v>
      </c>
      <c r="V95" s="8">
        <v>1500</v>
      </c>
      <c r="X95" s="13" t="s">
        <v>129</v>
      </c>
      <c r="Y95" s="11">
        <f>SUM(V95:V97)</f>
        <v>4500</v>
      </c>
      <c r="Z95">
        <f>COUNTIF(T95:V97,"#VALUE!")</f>
        <v>0</v>
      </c>
    </row>
    <row r="96" spans="7:28" hidden="1" outlineLevel="1">
      <c r="G96" t="str">
        <v>2021/2</v>
      </c>
      <c r="H96" t="str">
        <v>2020/2</v>
      </c>
      <c r="I96" t="str">
        <v>2019/2</v>
      </c>
      <c r="J96" s="8">
        <v>1735</v>
      </c>
      <c r="K96" s="8">
        <v>1500</v>
      </c>
      <c r="L96" s="8">
        <v>1500</v>
      </c>
      <c r="M96" s="8">
        <v>0</v>
      </c>
      <c r="N96" s="8">
        <v>235</v>
      </c>
      <c r="O96" s="8">
        <v>235</v>
      </c>
      <c r="P96">
        <v>0</v>
      </c>
      <c r="Q96" t="str">
        <v>比較月２</v>
      </c>
      <c r="R96" t="str">
        <v>2019/2</v>
      </c>
      <c r="S96" t="str">
        <v>2021/2</v>
      </c>
      <c r="T96" s="8">
        <v>235</v>
      </c>
      <c r="U96" s="8">
        <v>1735</v>
      </c>
      <c r="V96" s="8">
        <v>1500</v>
      </c>
      <c r="X96" s="14" t="s">
        <v>130</v>
      </c>
      <c r="Y96" s="11">
        <f>SUM(U95:U97)</f>
        <v>5382</v>
      </c>
    </row>
    <row r="97" spans="7:28" hidden="1" outlineLevel="1">
      <c r="G97" t="str">
        <v>2020/10</v>
      </c>
      <c r="H97" t="str">
        <v>2019/10</v>
      </c>
      <c r="I97" t="str">
        <v>NA</v>
      </c>
      <c r="J97" s="8">
        <v>2000</v>
      </c>
      <c r="K97" s="8">
        <v>1500</v>
      </c>
      <c r="L97" s="8" t="str">
        <v/>
      </c>
      <c r="M97" s="8">
        <v>0</v>
      </c>
      <c r="N97" s="8">
        <v>500</v>
      </c>
      <c r="O97" s="8" t="str">
        <v/>
      </c>
      <c r="P97">
        <v>0</v>
      </c>
      <c r="Q97" t="str">
        <v>比較月１</v>
      </c>
      <c r="R97" t="str">
        <v>2019/10</v>
      </c>
      <c r="S97" t="str">
        <v>2020/10</v>
      </c>
      <c r="T97" s="8">
        <v>500</v>
      </c>
      <c r="U97" s="8">
        <v>2000</v>
      </c>
      <c r="V97" s="8">
        <v>1500</v>
      </c>
      <c r="W97">
        <f>IF(Y97&gt;=0.1,2,1)</f>
        <v>1</v>
      </c>
      <c r="X97" s="14" t="s">
        <v>131</v>
      </c>
      <c r="Y97" s="12">
        <f>1-Y96/Y95</f>
        <v>-0.19599999999999995</v>
      </c>
      <c r="Z97" s="10" t="s">
        <v>111</v>
      </c>
      <c r="AA97">
        <f>IF(Z95=1,1,IF(Y97&gt;=0.1,2,1))</f>
        <v>1</v>
      </c>
      <c r="AB97" t="str">
        <f>IF(Z95&gt;=1,"この６カ月では満たしません",IF(Y97&gt;=0.1,G93&amp;"で"&amp;"対象月を"&amp;S95&amp;"、"&amp;S96&amp;"、"&amp;S97&amp;"、"&amp;"比較月を"&amp;R95&amp;"、"&amp;R96&amp;"、"&amp;R97&amp;"として売上減少要件①を満たします","この６カ月では満たしません"))</f>
        <v>この６カ月では満たしません</v>
      </c>
    </row>
    <row r="98" spans="7:28" hidden="1" outlineLevel="1">
      <c r="G98" t="str">
        <v>2020/11</v>
      </c>
      <c r="H98" t="str">
        <v>2019/11</v>
      </c>
      <c r="I98" t="str">
        <v>NA</v>
      </c>
      <c r="J98" s="8">
        <v>2000</v>
      </c>
      <c r="K98" s="8">
        <v>1500</v>
      </c>
      <c r="L98" s="8" t="str">
        <v/>
      </c>
      <c r="M98" s="8">
        <v>0</v>
      </c>
      <c r="N98" s="8">
        <v>500</v>
      </c>
      <c r="O98" s="8" t="str">
        <v/>
      </c>
      <c r="P98">
        <v>0</v>
      </c>
      <c r="Q98" t="str">
        <v>比較月１</v>
      </c>
      <c r="R98" t="str">
        <v>2019/11</v>
      </c>
      <c r="S98" t="str">
        <v>2020/11</v>
      </c>
      <c r="T98" s="8">
        <v>500</v>
      </c>
      <c r="U98" s="8">
        <v>2000</v>
      </c>
      <c r="V98" s="8">
        <v>1500</v>
      </c>
    </row>
    <row r="99" spans="7:28" hidden="1" outlineLevel="1">
      <c r="G99" t="str">
        <v>2020/12</v>
      </c>
      <c r="H99" t="str">
        <v>2019/12</v>
      </c>
      <c r="I99" t="str">
        <v>NA</v>
      </c>
      <c r="J99" s="8">
        <v>2019</v>
      </c>
      <c r="K99" s="8">
        <v>1500</v>
      </c>
      <c r="L99" s="8" t="str">
        <v/>
      </c>
      <c r="M99" s="8">
        <v>0</v>
      </c>
      <c r="N99" s="8">
        <v>519</v>
      </c>
      <c r="O99" s="8" t="str">
        <v/>
      </c>
      <c r="P99">
        <v>0</v>
      </c>
      <c r="Q99" t="str">
        <v>比較月１</v>
      </c>
      <c r="R99" t="str">
        <v>2019/12</v>
      </c>
      <c r="S99" t="str">
        <v>2020/12</v>
      </c>
      <c r="T99" s="8">
        <v>519</v>
      </c>
      <c r="U99" s="8">
        <v>2019</v>
      </c>
      <c r="V99" s="8">
        <v>1500</v>
      </c>
    </row>
    <row r="100" spans="7:28" hidden="1" outlineLevel="1">
      <c r="G100" t="str">
        <v>2021/3</v>
      </c>
      <c r="H100" t="str">
        <v>2020/3</v>
      </c>
      <c r="I100" t="str">
        <v>2019/3</v>
      </c>
      <c r="J100" s="8">
        <v>2074</v>
      </c>
      <c r="K100" s="8">
        <v>1500</v>
      </c>
      <c r="L100" s="8">
        <v>1500</v>
      </c>
      <c r="M100" s="8">
        <v>0</v>
      </c>
      <c r="N100" s="8">
        <v>574</v>
      </c>
      <c r="O100" s="8">
        <v>574</v>
      </c>
      <c r="P100">
        <v>0</v>
      </c>
      <c r="Q100" t="str">
        <v>比較月２</v>
      </c>
      <c r="R100" t="str">
        <v>2019/3</v>
      </c>
      <c r="S100" t="str">
        <v>2021/3</v>
      </c>
      <c r="T100" s="8">
        <v>574</v>
      </c>
      <c r="U100" s="6">
        <v>2074</v>
      </c>
      <c r="V100" s="7">
        <v>1500</v>
      </c>
    </row>
    <row r="101" spans="7:28" hidden="1" outlineLevel="1">
      <c r="G101" s="2"/>
      <c r="H101" s="3"/>
      <c r="I101" s="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6"/>
      <c r="U101" s="6"/>
      <c r="V101" s="7"/>
    </row>
    <row r="102" spans="7:28" hidden="1" outlineLevel="1">
      <c r="G102" s="1" t="s">
        <v>138</v>
      </c>
    </row>
    <row r="103" spans="7:28" hidden="1" outlineLevel="1">
      <c r="G103" t="s">
        <v>117</v>
      </c>
      <c r="H103" t="s">
        <v>108</v>
      </c>
      <c r="I103" t="s">
        <v>109</v>
      </c>
      <c r="J103" s="8" t="s">
        <v>118</v>
      </c>
      <c r="K103" s="8" t="s">
        <v>119</v>
      </c>
      <c r="L103" s="8" t="s">
        <v>120</v>
      </c>
      <c r="M103" s="8"/>
      <c r="N103" s="8" t="s">
        <v>121</v>
      </c>
      <c r="O103" s="8" t="s">
        <v>121</v>
      </c>
      <c r="Q103" t="s">
        <v>122</v>
      </c>
      <c r="R103" t="s">
        <v>123</v>
      </c>
      <c r="S103" t="s">
        <v>117</v>
      </c>
      <c r="T103" t="s">
        <v>124</v>
      </c>
      <c r="U103" t="s">
        <v>118</v>
      </c>
      <c r="V103" t="s">
        <v>125</v>
      </c>
      <c r="X103" t="s">
        <v>127</v>
      </c>
    </row>
    <row r="104" spans="7:28" hidden="1" outlineLevel="1">
      <c r="G104" t="str" cm="1">
        <f t="array" ref="G104:V109">_xlfn._xlws.SORT(G18:V23,14,1,0)</f>
        <v>2021/1</v>
      </c>
      <c r="H104" t="str">
        <v>2020/1</v>
      </c>
      <c r="I104" t="str">
        <v>2019/1</v>
      </c>
      <c r="J104" s="8">
        <v>1647</v>
      </c>
      <c r="K104" s="8">
        <v>1500</v>
      </c>
      <c r="L104" s="8">
        <v>1500</v>
      </c>
      <c r="M104" s="8">
        <v>0</v>
      </c>
      <c r="N104" s="8">
        <v>147</v>
      </c>
      <c r="O104" s="8">
        <v>147</v>
      </c>
      <c r="P104">
        <v>0</v>
      </c>
      <c r="Q104" t="str">
        <v>比較月２</v>
      </c>
      <c r="R104" t="str">
        <v>2019/1</v>
      </c>
      <c r="S104" t="str">
        <v>2021/1</v>
      </c>
      <c r="T104" s="8">
        <v>147</v>
      </c>
      <c r="U104" s="8">
        <v>1647</v>
      </c>
      <c r="V104" s="8">
        <v>1500</v>
      </c>
      <c r="X104" s="13" t="s">
        <v>129</v>
      </c>
      <c r="Y104" s="11">
        <f>SUM(V104:V106)</f>
        <v>4500</v>
      </c>
      <c r="Z104">
        <f>COUNTIF(T104:V106,"#VALUE!")</f>
        <v>0</v>
      </c>
    </row>
    <row r="105" spans="7:28" hidden="1" outlineLevel="1">
      <c r="G105" t="str">
        <v>2021/2</v>
      </c>
      <c r="H105" t="str">
        <v>2020/2</v>
      </c>
      <c r="I105" t="str">
        <v>2019/2</v>
      </c>
      <c r="J105" s="8">
        <v>1735</v>
      </c>
      <c r="K105" s="8">
        <v>1500</v>
      </c>
      <c r="L105" s="8">
        <v>1500</v>
      </c>
      <c r="M105" s="8">
        <v>0</v>
      </c>
      <c r="N105" s="8">
        <v>235</v>
      </c>
      <c r="O105" s="8">
        <v>235</v>
      </c>
      <c r="P105">
        <v>0</v>
      </c>
      <c r="Q105" t="str">
        <v>比較月２</v>
      </c>
      <c r="R105" t="str">
        <v>2019/2</v>
      </c>
      <c r="S105" t="str">
        <v>2021/2</v>
      </c>
      <c r="T105" s="8">
        <v>235</v>
      </c>
      <c r="U105" s="8">
        <v>1735</v>
      </c>
      <c r="V105" s="8">
        <v>1500</v>
      </c>
      <c r="X105" s="14" t="s">
        <v>130</v>
      </c>
      <c r="Y105" s="11">
        <f>SUM(U104:U106)</f>
        <v>5135</v>
      </c>
    </row>
    <row r="106" spans="7:28" hidden="1" outlineLevel="1">
      <c r="G106" t="str">
        <v>2021/4</v>
      </c>
      <c r="H106" t="str">
        <v>2020/4</v>
      </c>
      <c r="I106" t="str">
        <v>2019/4</v>
      </c>
      <c r="J106" s="8">
        <v>1753</v>
      </c>
      <c r="K106" s="8">
        <v>915</v>
      </c>
      <c r="L106" s="8">
        <v>1500</v>
      </c>
      <c r="M106" s="8">
        <v>0</v>
      </c>
      <c r="N106" s="8">
        <v>838</v>
      </c>
      <c r="O106" s="8">
        <v>253</v>
      </c>
      <c r="P106">
        <v>0</v>
      </c>
      <c r="Q106" t="str">
        <v>比較月２</v>
      </c>
      <c r="R106" t="str">
        <v>2019/4</v>
      </c>
      <c r="S106" t="str">
        <v>2021/4</v>
      </c>
      <c r="T106" s="8">
        <v>253</v>
      </c>
      <c r="U106" s="8">
        <v>1753</v>
      </c>
      <c r="V106" s="8">
        <v>1500</v>
      </c>
      <c r="W106">
        <f>IF(Y106&gt;=0.1,2,1)</f>
        <v>1</v>
      </c>
      <c r="X106" s="14" t="s">
        <v>131</v>
      </c>
      <c r="Y106" s="12">
        <f>1-Y105/Y104</f>
        <v>-0.14111111111111119</v>
      </c>
      <c r="Z106" s="10" t="s">
        <v>111</v>
      </c>
      <c r="AA106">
        <f>IF(Z104=1,1,IF(Y106&gt;=0.1,2,1))</f>
        <v>1</v>
      </c>
      <c r="AB106" t="str">
        <f>IF(Z104&gt;=1,"この６カ月では満たしません",IF(Y106&gt;=0.1,G102&amp;"で"&amp;"対象月を"&amp;S104&amp;"、"&amp;S105&amp;"、"&amp;S106&amp;"、"&amp;"比較月を"&amp;R104&amp;"、"&amp;R105&amp;"、"&amp;R106&amp;"として売上減少要件①を満たします","この６カ月では満たしません"))</f>
        <v>この６カ月では満たしません</v>
      </c>
    </row>
    <row r="107" spans="7:28" hidden="1" outlineLevel="1">
      <c r="G107" t="str">
        <v>2020/11</v>
      </c>
      <c r="H107" t="str">
        <v>2019/11</v>
      </c>
      <c r="I107" t="str">
        <v>NA</v>
      </c>
      <c r="J107" s="8">
        <v>2000</v>
      </c>
      <c r="K107" s="8">
        <v>1500</v>
      </c>
      <c r="L107" s="8" t="str">
        <v/>
      </c>
      <c r="M107" s="8">
        <v>0</v>
      </c>
      <c r="N107" s="8">
        <v>500</v>
      </c>
      <c r="O107" s="8" t="str">
        <v/>
      </c>
      <c r="P107">
        <v>0</v>
      </c>
      <c r="Q107" t="str">
        <v>比較月１</v>
      </c>
      <c r="R107" t="str">
        <v>2019/11</v>
      </c>
      <c r="S107" t="str">
        <v>2020/11</v>
      </c>
      <c r="T107" s="8">
        <v>500</v>
      </c>
      <c r="U107" s="8">
        <v>2000</v>
      </c>
      <c r="V107" s="8">
        <v>1500</v>
      </c>
    </row>
    <row r="108" spans="7:28" hidden="1" outlineLevel="1">
      <c r="G108" t="str">
        <v>2020/12</v>
      </c>
      <c r="H108" t="str">
        <v>2019/12</v>
      </c>
      <c r="I108" t="str">
        <v>NA</v>
      </c>
      <c r="J108" s="8">
        <v>2019</v>
      </c>
      <c r="K108" s="8">
        <v>1500</v>
      </c>
      <c r="L108" s="8" t="str">
        <v/>
      </c>
      <c r="M108" s="8">
        <v>0</v>
      </c>
      <c r="N108" s="8">
        <v>519</v>
      </c>
      <c r="O108" s="8" t="str">
        <v/>
      </c>
      <c r="P108">
        <v>0</v>
      </c>
      <c r="Q108" t="str">
        <v>比較月１</v>
      </c>
      <c r="R108" t="str">
        <v>2019/12</v>
      </c>
      <c r="S108" t="str">
        <v>2020/12</v>
      </c>
      <c r="T108" s="8">
        <v>519</v>
      </c>
      <c r="U108" s="8">
        <v>2019</v>
      </c>
      <c r="V108" s="8">
        <v>1500</v>
      </c>
    </row>
    <row r="109" spans="7:28" hidden="1" outlineLevel="1">
      <c r="G109" t="str">
        <v>2021/3</v>
      </c>
      <c r="H109" t="str">
        <v>2020/3</v>
      </c>
      <c r="I109" t="str">
        <v>2019/3</v>
      </c>
      <c r="J109" s="8">
        <v>2074</v>
      </c>
      <c r="K109" s="8">
        <v>1500</v>
      </c>
      <c r="L109" s="8">
        <v>1500</v>
      </c>
      <c r="M109" s="8">
        <v>0</v>
      </c>
      <c r="N109" s="8">
        <v>574</v>
      </c>
      <c r="O109" s="8">
        <v>574</v>
      </c>
      <c r="P109">
        <v>0</v>
      </c>
      <c r="Q109" t="str">
        <v>比較月２</v>
      </c>
      <c r="R109" t="str">
        <v>2019/3</v>
      </c>
      <c r="S109" t="str">
        <v>2021/3</v>
      </c>
      <c r="T109" s="8">
        <v>574</v>
      </c>
      <c r="U109" s="6">
        <v>2074</v>
      </c>
      <c r="V109" s="7">
        <v>1500</v>
      </c>
    </row>
    <row r="110" spans="7:28" hidden="1" outlineLevel="1">
      <c r="T110" s="8"/>
      <c r="U110" s="8"/>
      <c r="V110" s="8"/>
    </row>
    <row r="111" spans="7:28" hidden="1" outlineLevel="1">
      <c r="G111" s="1" t="s">
        <v>139</v>
      </c>
    </row>
    <row r="112" spans="7:28" hidden="1" outlineLevel="1">
      <c r="G112" t="s">
        <v>117</v>
      </c>
      <c r="H112" t="s">
        <v>108</v>
      </c>
      <c r="I112" t="s">
        <v>109</v>
      </c>
      <c r="J112" s="8" t="s">
        <v>118</v>
      </c>
      <c r="K112" s="8" t="s">
        <v>119</v>
      </c>
      <c r="L112" s="8" t="s">
        <v>120</v>
      </c>
      <c r="M112" s="8"/>
      <c r="N112" s="8" t="s">
        <v>121</v>
      </c>
      <c r="O112" s="8" t="s">
        <v>121</v>
      </c>
      <c r="Q112" t="s">
        <v>122</v>
      </c>
      <c r="R112" t="s">
        <v>123</v>
      </c>
      <c r="S112" t="s">
        <v>117</v>
      </c>
      <c r="T112" t="s">
        <v>124</v>
      </c>
      <c r="U112" t="s">
        <v>118</v>
      </c>
      <c r="V112" t="s">
        <v>125</v>
      </c>
      <c r="X112" t="s">
        <v>127</v>
      </c>
    </row>
    <row r="113" spans="7:28" hidden="1" outlineLevel="1">
      <c r="G113" t="str" cm="1">
        <f t="array" ref="G113:V118">_xlfn._xlws.SORT(G19:V24,14,1,0)</f>
        <v>2021/1</v>
      </c>
      <c r="H113" t="str">
        <v>2020/1</v>
      </c>
      <c r="I113" t="str">
        <v>2019/1</v>
      </c>
      <c r="J113" s="8">
        <v>1647</v>
      </c>
      <c r="K113" s="8">
        <v>1500</v>
      </c>
      <c r="L113" s="8">
        <v>1500</v>
      </c>
      <c r="M113" s="8">
        <v>0</v>
      </c>
      <c r="N113" s="8">
        <v>147</v>
      </c>
      <c r="O113" s="8">
        <v>147</v>
      </c>
      <c r="P113">
        <v>0</v>
      </c>
      <c r="Q113" t="str">
        <v>比較月２</v>
      </c>
      <c r="R113" t="str">
        <v>2019/1</v>
      </c>
      <c r="S113" t="str">
        <v>2021/1</v>
      </c>
      <c r="T113" s="8">
        <v>147</v>
      </c>
      <c r="U113" s="8">
        <v>1647</v>
      </c>
      <c r="V113" s="8">
        <v>1500</v>
      </c>
      <c r="W113" s="4"/>
      <c r="X113" s="13" t="s">
        <v>129</v>
      </c>
      <c r="Y113" s="11">
        <f>SUM(V113:V115)</f>
        <v>4500</v>
      </c>
      <c r="Z113">
        <f>COUNTIF(T113:V115,"#VALUE!")</f>
        <v>0</v>
      </c>
    </row>
    <row r="114" spans="7:28" hidden="1" outlineLevel="1">
      <c r="G114" t="str">
        <v>2021/2</v>
      </c>
      <c r="H114" t="str">
        <v>2020/2</v>
      </c>
      <c r="I114" t="str">
        <v>2019/2</v>
      </c>
      <c r="J114" s="8">
        <v>1735</v>
      </c>
      <c r="K114" s="8">
        <v>1500</v>
      </c>
      <c r="L114" s="8">
        <v>1500</v>
      </c>
      <c r="M114" s="8">
        <v>0</v>
      </c>
      <c r="N114" s="8">
        <v>235</v>
      </c>
      <c r="O114" s="8">
        <v>235</v>
      </c>
      <c r="P114">
        <v>0</v>
      </c>
      <c r="Q114" t="str">
        <v>比較月２</v>
      </c>
      <c r="R114" t="str">
        <v>2019/2</v>
      </c>
      <c r="S114" t="str">
        <v>2021/2</v>
      </c>
      <c r="T114" s="8">
        <v>235</v>
      </c>
      <c r="U114" s="8">
        <v>1735</v>
      </c>
      <c r="V114" s="8">
        <v>1500</v>
      </c>
      <c r="W114" s="4"/>
      <c r="X114" s="14" t="s">
        <v>130</v>
      </c>
      <c r="Y114" s="11">
        <f>SUM(U113:U115)</f>
        <v>5135</v>
      </c>
    </row>
    <row r="115" spans="7:28" hidden="1" outlineLevel="1">
      <c r="G115" t="str">
        <v>2021/4</v>
      </c>
      <c r="H115" t="str">
        <v>2020/4</v>
      </c>
      <c r="I115" t="str">
        <v>2019/4</v>
      </c>
      <c r="J115" s="8">
        <v>1753</v>
      </c>
      <c r="K115" s="8">
        <v>915</v>
      </c>
      <c r="L115" s="8">
        <v>1500</v>
      </c>
      <c r="M115" s="8">
        <v>0</v>
      </c>
      <c r="N115" s="8">
        <v>838</v>
      </c>
      <c r="O115" s="8">
        <v>253</v>
      </c>
      <c r="P115">
        <v>0</v>
      </c>
      <c r="Q115" t="str">
        <v>比較月２</v>
      </c>
      <c r="R115" t="str">
        <v>2019/4</v>
      </c>
      <c r="S115" t="str">
        <v>2021/4</v>
      </c>
      <c r="T115" s="8">
        <v>253</v>
      </c>
      <c r="U115" s="8">
        <v>1753</v>
      </c>
      <c r="V115" s="8">
        <v>1500</v>
      </c>
      <c r="W115">
        <f>IF(Y115&gt;=0.1,2,1)</f>
        <v>1</v>
      </c>
      <c r="X115" s="14" t="s">
        <v>131</v>
      </c>
      <c r="Y115" s="12">
        <f>1-Y114/Y113</f>
        <v>-0.14111111111111119</v>
      </c>
      <c r="Z115" s="10" t="s">
        <v>111</v>
      </c>
      <c r="AA115">
        <f>IF(Z113=1,1,IF(Y115&gt;=0.1,2,1))</f>
        <v>1</v>
      </c>
      <c r="AB115" t="str">
        <f>IF(Z113&gt;=1,"この６カ月では満たしません",IF(Y115&gt;=0.1,G111&amp;"で"&amp;"対象月を"&amp;S113&amp;"、"&amp;S114&amp;"、"&amp;S115&amp;"、"&amp;"比較月を"&amp;R113&amp;"、"&amp;R114&amp;"、"&amp;R115&amp;"として売上減少要件①を満たします","この６カ月では満たしません"))</f>
        <v>この６カ月では満たしません</v>
      </c>
    </row>
    <row r="116" spans="7:28" hidden="1" outlineLevel="1">
      <c r="G116" t="str">
        <v>2020/12</v>
      </c>
      <c r="H116" t="str">
        <v>2019/12</v>
      </c>
      <c r="I116" t="str">
        <v>NA</v>
      </c>
      <c r="J116" s="8">
        <v>2019</v>
      </c>
      <c r="K116" s="8">
        <v>1500</v>
      </c>
      <c r="L116" s="8" t="str">
        <v/>
      </c>
      <c r="M116" s="8">
        <v>0</v>
      </c>
      <c r="N116" s="8">
        <v>519</v>
      </c>
      <c r="O116" s="8" t="str">
        <v/>
      </c>
      <c r="P116">
        <v>0</v>
      </c>
      <c r="Q116" t="str">
        <v>比較月１</v>
      </c>
      <c r="R116" t="str">
        <v>2019/12</v>
      </c>
      <c r="S116" t="str">
        <v>2020/12</v>
      </c>
      <c r="T116" s="8">
        <v>519</v>
      </c>
      <c r="U116" s="8">
        <v>2019</v>
      </c>
      <c r="V116" s="8">
        <v>1500</v>
      </c>
      <c r="W116" s="4"/>
    </row>
    <row r="117" spans="7:28" hidden="1" outlineLevel="1">
      <c r="G117" t="str">
        <v>2021/3</v>
      </c>
      <c r="H117" t="str">
        <v>2020/3</v>
      </c>
      <c r="I117" t="str">
        <v>2019/3</v>
      </c>
      <c r="J117" s="8">
        <v>2074</v>
      </c>
      <c r="K117" s="8">
        <v>1500</v>
      </c>
      <c r="L117" s="8">
        <v>1500</v>
      </c>
      <c r="M117" s="8">
        <v>0</v>
      </c>
      <c r="N117" s="8">
        <v>574</v>
      </c>
      <c r="O117" s="8">
        <v>574</v>
      </c>
      <c r="P117">
        <v>0</v>
      </c>
      <c r="Q117" t="str">
        <v>比較月２</v>
      </c>
      <c r="R117" t="str">
        <v>2019/3</v>
      </c>
      <c r="S117" t="str">
        <v>2021/3</v>
      </c>
      <c r="T117" s="8">
        <v>574</v>
      </c>
      <c r="U117" s="8">
        <v>2074</v>
      </c>
      <c r="V117" s="8">
        <v>1500</v>
      </c>
      <c r="W117" s="4"/>
      <c r="X117" s="4"/>
      <c r="Y117" s="4"/>
    </row>
    <row r="118" spans="7:28" hidden="1" outlineLevel="1">
      <c r="G118" t="str">
        <v>2021/5</v>
      </c>
      <c r="H118" t="str">
        <v>2020/5</v>
      </c>
      <c r="I118" t="str">
        <v>2019/5</v>
      </c>
      <c r="J118" s="8">
        <v>2147</v>
      </c>
      <c r="K118" s="8">
        <v>1229</v>
      </c>
      <c r="L118" s="8">
        <v>1500</v>
      </c>
      <c r="M118" s="8">
        <v>0</v>
      </c>
      <c r="N118" s="8">
        <v>918</v>
      </c>
      <c r="O118" s="8">
        <v>647</v>
      </c>
      <c r="P118">
        <v>0</v>
      </c>
      <c r="Q118" t="str">
        <v>比較月２</v>
      </c>
      <c r="R118" t="str">
        <v>2019/5</v>
      </c>
      <c r="S118" t="str">
        <v>2021/5</v>
      </c>
      <c r="T118" s="8">
        <v>647</v>
      </c>
      <c r="U118" s="6">
        <v>2147</v>
      </c>
      <c r="V118" s="7">
        <v>1500</v>
      </c>
      <c r="W118" s="4"/>
      <c r="X118" s="4"/>
      <c r="Y118" s="4"/>
    </row>
    <row r="119" spans="7:28" hidden="1" outlineLevel="1">
      <c r="T119" s="8"/>
      <c r="U119" s="8"/>
      <c r="V119" s="8"/>
    </row>
    <row r="120" spans="7:28" hidden="1" outlineLevel="1">
      <c r="G120" s="1" t="s">
        <v>140</v>
      </c>
    </row>
    <row r="121" spans="7:28" hidden="1" outlineLevel="1">
      <c r="G121" t="s">
        <v>117</v>
      </c>
      <c r="H121" t="s">
        <v>108</v>
      </c>
      <c r="I121" t="s">
        <v>109</v>
      </c>
      <c r="J121" s="8" t="s">
        <v>118</v>
      </c>
      <c r="K121" s="8" t="s">
        <v>119</v>
      </c>
      <c r="L121" s="8" t="s">
        <v>120</v>
      </c>
      <c r="M121" s="8"/>
      <c r="N121" s="8" t="s">
        <v>121</v>
      </c>
      <c r="O121" s="8" t="s">
        <v>121</v>
      </c>
      <c r="Q121" t="s">
        <v>122</v>
      </c>
      <c r="R121" t="s">
        <v>123</v>
      </c>
      <c r="S121" t="s">
        <v>117</v>
      </c>
      <c r="T121" t="s">
        <v>124</v>
      </c>
      <c r="U121" t="s">
        <v>118</v>
      </c>
      <c r="V121" t="s">
        <v>125</v>
      </c>
      <c r="X121" t="s">
        <v>127</v>
      </c>
    </row>
    <row r="122" spans="7:28" hidden="1" outlineLevel="1">
      <c r="G122" t="str" cm="1">
        <f t="array" ref="G122:V127">_xlfn._xlws.SORT(G20:V25,14,1,0)</f>
        <v>2021/6</v>
      </c>
      <c r="H122" t="str">
        <v>2020/6</v>
      </c>
      <c r="I122" t="str">
        <v>2019/6</v>
      </c>
      <c r="J122" s="8">
        <v>1992</v>
      </c>
      <c r="K122" s="8">
        <v>2000</v>
      </c>
      <c r="L122" s="8">
        <v>1500</v>
      </c>
      <c r="M122" s="8">
        <v>0</v>
      </c>
      <c r="N122" s="8">
        <v>-8</v>
      </c>
      <c r="O122" s="8">
        <v>492</v>
      </c>
      <c r="P122">
        <v>0</v>
      </c>
      <c r="Q122" t="str">
        <v>比較月１</v>
      </c>
      <c r="R122" t="str">
        <v>2020/6</v>
      </c>
      <c r="S122" t="str">
        <v>2021/6</v>
      </c>
      <c r="T122" s="8">
        <v>-8</v>
      </c>
      <c r="U122" s="8">
        <v>1992</v>
      </c>
      <c r="V122" s="8">
        <v>2000</v>
      </c>
      <c r="X122" s="13" t="s">
        <v>129</v>
      </c>
      <c r="Y122" s="11">
        <f>SUM(V122:V124)</f>
        <v>5000</v>
      </c>
      <c r="Z122">
        <f>COUNTIF(T122:V124,"#VALUE!")</f>
        <v>0</v>
      </c>
    </row>
    <row r="123" spans="7:28" hidden="1" outlineLevel="1">
      <c r="G123" t="str">
        <v>2021/1</v>
      </c>
      <c r="H123" t="str">
        <v>2020/1</v>
      </c>
      <c r="I123" t="str">
        <v>2019/1</v>
      </c>
      <c r="J123" s="8">
        <v>1647</v>
      </c>
      <c r="K123" s="8">
        <v>1500</v>
      </c>
      <c r="L123" s="8">
        <v>1500</v>
      </c>
      <c r="M123" s="8">
        <v>0</v>
      </c>
      <c r="N123" s="8">
        <v>147</v>
      </c>
      <c r="O123" s="8">
        <v>147</v>
      </c>
      <c r="P123">
        <v>0</v>
      </c>
      <c r="Q123" t="str">
        <v>比較月２</v>
      </c>
      <c r="R123" t="str">
        <v>2019/1</v>
      </c>
      <c r="S123" t="str">
        <v>2021/1</v>
      </c>
      <c r="T123" s="8">
        <v>147</v>
      </c>
      <c r="U123" s="8">
        <v>1647</v>
      </c>
      <c r="V123" s="8">
        <v>1500</v>
      </c>
      <c r="X123" s="14" t="s">
        <v>130</v>
      </c>
      <c r="Y123" s="11">
        <f>SUM(U122:U124)</f>
        <v>5374</v>
      </c>
    </row>
    <row r="124" spans="7:28" hidden="1" outlineLevel="1">
      <c r="G124" t="str">
        <v>2021/2</v>
      </c>
      <c r="H124" t="str">
        <v>2020/2</v>
      </c>
      <c r="I124" t="str">
        <v>2019/2</v>
      </c>
      <c r="J124" s="8">
        <v>1735</v>
      </c>
      <c r="K124" s="8">
        <v>1500</v>
      </c>
      <c r="L124" s="8">
        <v>1500</v>
      </c>
      <c r="M124" s="8">
        <v>0</v>
      </c>
      <c r="N124" s="8">
        <v>235</v>
      </c>
      <c r="O124" s="8">
        <v>235</v>
      </c>
      <c r="P124">
        <v>0</v>
      </c>
      <c r="Q124" t="str">
        <v>比較月２</v>
      </c>
      <c r="R124" t="str">
        <v>2019/2</v>
      </c>
      <c r="S124" t="str">
        <v>2021/2</v>
      </c>
      <c r="T124" s="8">
        <v>235</v>
      </c>
      <c r="U124" s="8">
        <v>1735</v>
      </c>
      <c r="V124" s="8">
        <v>1500</v>
      </c>
      <c r="W124">
        <f>IF(Y124&gt;=0.1,2,1)</f>
        <v>1</v>
      </c>
      <c r="X124" s="14" t="s">
        <v>131</v>
      </c>
      <c r="Y124" s="12">
        <f>1-Y123/Y122</f>
        <v>-7.4799999999999978E-2</v>
      </c>
      <c r="Z124" s="10" t="s">
        <v>111</v>
      </c>
      <c r="AA124">
        <f>IF(Z122=1,1,IF(Y124&gt;=0.1,2,1))</f>
        <v>1</v>
      </c>
      <c r="AB124" t="str">
        <f>IF(Z122&gt;=1,"この６カ月では満たしません",IF(Y124&gt;=0.1,G120&amp;"で"&amp;"対象月を"&amp;S122&amp;"、"&amp;S123&amp;"、"&amp;S124&amp;"、"&amp;"比較月を"&amp;R122&amp;"、"&amp;R123&amp;"、"&amp;R124&amp;"として売上減少要件①を満たします","この６カ月では満たしません"))</f>
        <v>この６カ月では満たしません</v>
      </c>
    </row>
    <row r="125" spans="7:28" hidden="1" outlineLevel="1">
      <c r="G125" t="str">
        <v>2021/4</v>
      </c>
      <c r="H125" t="str">
        <v>2020/4</v>
      </c>
      <c r="I125" t="str">
        <v>2019/4</v>
      </c>
      <c r="J125" s="8">
        <v>1753</v>
      </c>
      <c r="K125" s="8">
        <v>915</v>
      </c>
      <c r="L125" s="8">
        <v>1500</v>
      </c>
      <c r="M125" s="8">
        <v>0</v>
      </c>
      <c r="N125" s="8">
        <v>838</v>
      </c>
      <c r="O125" s="8">
        <v>253</v>
      </c>
      <c r="P125">
        <v>0</v>
      </c>
      <c r="Q125" t="str">
        <v>比較月２</v>
      </c>
      <c r="R125" t="str">
        <v>2019/4</v>
      </c>
      <c r="S125" t="str">
        <v>2021/4</v>
      </c>
      <c r="T125" s="8">
        <v>253</v>
      </c>
      <c r="U125" s="8">
        <v>1753</v>
      </c>
      <c r="V125" s="8">
        <v>1500</v>
      </c>
    </row>
    <row r="126" spans="7:28" hidden="1" outlineLevel="1">
      <c r="G126" t="str">
        <v>2021/3</v>
      </c>
      <c r="H126" t="str">
        <v>2020/3</v>
      </c>
      <c r="I126" t="str">
        <v>2019/3</v>
      </c>
      <c r="J126" s="8">
        <v>2074</v>
      </c>
      <c r="K126" s="8">
        <v>1500</v>
      </c>
      <c r="L126" s="8">
        <v>1500</v>
      </c>
      <c r="M126" s="8">
        <v>0</v>
      </c>
      <c r="N126" s="8">
        <v>574</v>
      </c>
      <c r="O126" s="8">
        <v>574</v>
      </c>
      <c r="P126">
        <v>0</v>
      </c>
      <c r="Q126" t="str">
        <v>比較月２</v>
      </c>
      <c r="R126" t="str">
        <v>2019/3</v>
      </c>
      <c r="S126" t="str">
        <v>2021/3</v>
      </c>
      <c r="T126" s="8">
        <v>574</v>
      </c>
      <c r="U126" s="8">
        <v>2074</v>
      </c>
      <c r="V126" s="8">
        <v>1500</v>
      </c>
    </row>
    <row r="127" spans="7:28" hidden="1" outlineLevel="1">
      <c r="G127" t="str">
        <v>2021/5</v>
      </c>
      <c r="H127" t="str">
        <v>2020/5</v>
      </c>
      <c r="I127" t="str">
        <v>2019/5</v>
      </c>
      <c r="J127" s="8">
        <v>2147</v>
      </c>
      <c r="K127" s="8">
        <v>1229</v>
      </c>
      <c r="L127" s="8">
        <v>1500</v>
      </c>
      <c r="M127" s="8">
        <v>0</v>
      </c>
      <c r="N127" s="8">
        <v>918</v>
      </c>
      <c r="O127" s="8">
        <v>647</v>
      </c>
      <c r="P127">
        <v>0</v>
      </c>
      <c r="Q127" t="str">
        <v>比較月２</v>
      </c>
      <c r="R127" t="str">
        <v>2019/5</v>
      </c>
      <c r="S127" t="str">
        <v>2021/5</v>
      </c>
      <c r="T127" s="8">
        <v>647</v>
      </c>
      <c r="U127" s="6">
        <v>2147</v>
      </c>
      <c r="V127" s="7">
        <v>1500</v>
      </c>
    </row>
    <row r="128" spans="7:28" hidden="1" outlineLevel="1">
      <c r="T128" s="8"/>
      <c r="U128" s="8"/>
      <c r="V128" s="8"/>
    </row>
    <row r="129" spans="7:28" hidden="1" outlineLevel="1">
      <c r="G129" s="1" t="s">
        <v>141</v>
      </c>
    </row>
    <row r="130" spans="7:28" hidden="1" outlineLevel="1">
      <c r="G130" t="s">
        <v>117</v>
      </c>
      <c r="H130" t="s">
        <v>108</v>
      </c>
      <c r="I130" t="s">
        <v>109</v>
      </c>
      <c r="J130" s="8" t="s">
        <v>118</v>
      </c>
      <c r="K130" s="8" t="s">
        <v>119</v>
      </c>
      <c r="L130" s="8" t="s">
        <v>120</v>
      </c>
      <c r="M130" s="8"/>
      <c r="N130" s="8" t="s">
        <v>121</v>
      </c>
      <c r="O130" s="8" t="s">
        <v>121</v>
      </c>
      <c r="Q130" t="s">
        <v>122</v>
      </c>
      <c r="R130" t="s">
        <v>123</v>
      </c>
      <c r="S130" t="s">
        <v>117</v>
      </c>
      <c r="T130" t="s">
        <v>124</v>
      </c>
      <c r="U130" t="s">
        <v>118</v>
      </c>
      <c r="V130" t="s">
        <v>125</v>
      </c>
      <c r="X130" t="s">
        <v>127</v>
      </c>
    </row>
    <row r="131" spans="7:28" hidden="1" outlineLevel="1">
      <c r="G131" t="str" cm="1">
        <f t="array" ref="G131:V136">_xlfn._xlws.SORT(G21:V26,14,1,0)</f>
        <v>2021/6</v>
      </c>
      <c r="H131" t="str">
        <v>2020/6</v>
      </c>
      <c r="I131" t="str">
        <v>2019/6</v>
      </c>
      <c r="J131" s="8">
        <v>1992</v>
      </c>
      <c r="K131" s="8">
        <v>2000</v>
      </c>
      <c r="L131" s="8">
        <v>1500</v>
      </c>
      <c r="M131" s="8">
        <v>0</v>
      </c>
      <c r="N131" s="8">
        <v>-8</v>
      </c>
      <c r="O131" s="8">
        <v>492</v>
      </c>
      <c r="P131">
        <v>0</v>
      </c>
      <c r="Q131" t="str">
        <v>比較月１</v>
      </c>
      <c r="R131" t="str">
        <v>2020/6</v>
      </c>
      <c r="S131" t="str">
        <v>2021/6</v>
      </c>
      <c r="T131" s="8">
        <v>-8</v>
      </c>
      <c r="U131" s="8">
        <v>1992</v>
      </c>
      <c r="V131" s="8">
        <v>2000</v>
      </c>
      <c r="X131" s="13" t="s">
        <v>129</v>
      </c>
      <c r="Y131" s="11">
        <f>SUM(V131:V133)</f>
        <v>5500</v>
      </c>
      <c r="Z131">
        <f>COUNTIF(T131:V133,"#VALUE!")</f>
        <v>0</v>
      </c>
    </row>
    <row r="132" spans="7:28" hidden="1" outlineLevel="1">
      <c r="G132" t="str">
        <v>2021/7</v>
      </c>
      <c r="H132" t="str">
        <v>2020/7</v>
      </c>
      <c r="I132" t="str">
        <v>2019/7</v>
      </c>
      <c r="J132" s="8">
        <v>2202</v>
      </c>
      <c r="K132" s="8">
        <v>2000</v>
      </c>
      <c r="L132" s="8">
        <v>1500</v>
      </c>
      <c r="M132" s="8">
        <v>0</v>
      </c>
      <c r="N132" s="8">
        <v>202</v>
      </c>
      <c r="O132" s="8">
        <v>702</v>
      </c>
      <c r="P132">
        <v>0</v>
      </c>
      <c r="Q132" t="str">
        <v>比較月１</v>
      </c>
      <c r="R132" t="str">
        <v>2020/7</v>
      </c>
      <c r="S132" t="str">
        <v>2021/7</v>
      </c>
      <c r="T132" s="8">
        <v>202</v>
      </c>
      <c r="U132" s="8">
        <v>2202</v>
      </c>
      <c r="V132" s="8">
        <v>2000</v>
      </c>
      <c r="X132" s="14" t="s">
        <v>130</v>
      </c>
      <c r="Y132" s="11">
        <f>SUM(U131:U133)</f>
        <v>5929</v>
      </c>
    </row>
    <row r="133" spans="7:28" hidden="1" outlineLevel="1">
      <c r="G133" t="str">
        <v>2021/2</v>
      </c>
      <c r="H133" t="str">
        <v>2020/2</v>
      </c>
      <c r="I133" t="str">
        <v>2019/2</v>
      </c>
      <c r="J133" s="8">
        <v>1735</v>
      </c>
      <c r="K133" s="8">
        <v>1500</v>
      </c>
      <c r="L133" s="8">
        <v>1500</v>
      </c>
      <c r="M133" s="8">
        <v>0</v>
      </c>
      <c r="N133" s="8">
        <v>235</v>
      </c>
      <c r="O133" s="8">
        <v>235</v>
      </c>
      <c r="P133">
        <v>0</v>
      </c>
      <c r="Q133" t="str">
        <v>比較月２</v>
      </c>
      <c r="R133" t="str">
        <v>2019/2</v>
      </c>
      <c r="S133" t="str">
        <v>2021/2</v>
      </c>
      <c r="T133" s="8">
        <v>235</v>
      </c>
      <c r="U133" s="8">
        <v>1735</v>
      </c>
      <c r="V133" s="8">
        <v>1500</v>
      </c>
      <c r="W133">
        <f>IF(Y133&gt;=0.1,2,1)</f>
        <v>1</v>
      </c>
      <c r="X133" s="14" t="s">
        <v>131</v>
      </c>
      <c r="Y133" s="12">
        <f>1-Y132/Y131</f>
        <v>-7.8000000000000069E-2</v>
      </c>
      <c r="Z133" s="10" t="s">
        <v>111</v>
      </c>
      <c r="AA133">
        <f>IF(Z131=1,1,IF(Y133&gt;=0.1,2,1))</f>
        <v>1</v>
      </c>
      <c r="AB133" t="str">
        <f>IF(Z131&gt;=1,"この６カ月では満たしません",IF(Y133&gt;=0.1,G129&amp;"で"&amp;"対象月を"&amp;S131&amp;"、"&amp;S132&amp;"、"&amp;S133&amp;"、"&amp;"比較月を"&amp;R131&amp;"、"&amp;R132&amp;"、"&amp;R133&amp;"として売上減少要件①を満たします","この６カ月では満たしません"))</f>
        <v>この６カ月では満たしません</v>
      </c>
    </row>
    <row r="134" spans="7:28" hidden="1" outlineLevel="1">
      <c r="G134" t="str">
        <v>2021/4</v>
      </c>
      <c r="H134" t="str">
        <v>2020/4</v>
      </c>
      <c r="I134" t="str">
        <v>2019/4</v>
      </c>
      <c r="J134" s="8">
        <v>1753</v>
      </c>
      <c r="K134" s="8">
        <v>915</v>
      </c>
      <c r="L134" s="8">
        <v>1500</v>
      </c>
      <c r="M134" s="8">
        <v>0</v>
      </c>
      <c r="N134" s="8">
        <v>838</v>
      </c>
      <c r="O134" s="8">
        <v>253</v>
      </c>
      <c r="P134">
        <v>0</v>
      </c>
      <c r="Q134" t="str">
        <v>比較月２</v>
      </c>
      <c r="R134" t="str">
        <v>2019/4</v>
      </c>
      <c r="S134" t="str">
        <v>2021/4</v>
      </c>
      <c r="T134" s="8">
        <v>253</v>
      </c>
      <c r="U134" s="8">
        <v>1753</v>
      </c>
      <c r="V134" s="8">
        <v>1500</v>
      </c>
    </row>
    <row r="135" spans="7:28" hidden="1" outlineLevel="1">
      <c r="G135" t="str">
        <v>2021/3</v>
      </c>
      <c r="H135" t="str">
        <v>2020/3</v>
      </c>
      <c r="I135" t="str">
        <v>2019/3</v>
      </c>
      <c r="J135" s="8">
        <v>2074</v>
      </c>
      <c r="K135" s="8">
        <v>1500</v>
      </c>
      <c r="L135" s="8">
        <v>1500</v>
      </c>
      <c r="M135" s="8">
        <v>0</v>
      </c>
      <c r="N135" s="8">
        <v>574</v>
      </c>
      <c r="O135" s="8">
        <v>574</v>
      </c>
      <c r="P135">
        <v>0</v>
      </c>
      <c r="Q135" t="str">
        <v>比較月２</v>
      </c>
      <c r="R135" t="str">
        <v>2019/3</v>
      </c>
      <c r="S135" t="str">
        <v>2021/3</v>
      </c>
      <c r="T135" s="8">
        <v>574</v>
      </c>
      <c r="U135" s="8">
        <v>2074</v>
      </c>
      <c r="V135" s="8">
        <v>1500</v>
      </c>
    </row>
    <row r="136" spans="7:28" hidden="1" outlineLevel="1">
      <c r="G136" t="str">
        <v>2021/5</v>
      </c>
      <c r="H136" t="str">
        <v>2020/5</v>
      </c>
      <c r="I136" t="str">
        <v>2019/5</v>
      </c>
      <c r="J136" s="8">
        <v>2147</v>
      </c>
      <c r="K136" s="8">
        <v>1229</v>
      </c>
      <c r="L136" s="8">
        <v>1500</v>
      </c>
      <c r="M136" s="8">
        <v>0</v>
      </c>
      <c r="N136" s="8">
        <v>918</v>
      </c>
      <c r="O136" s="8">
        <v>647</v>
      </c>
      <c r="P136">
        <v>0</v>
      </c>
      <c r="Q136" t="str">
        <v>比較月２</v>
      </c>
      <c r="R136" t="str">
        <v>2019/5</v>
      </c>
      <c r="S136" t="str">
        <v>2021/5</v>
      </c>
      <c r="T136" s="8">
        <v>647</v>
      </c>
      <c r="U136" s="6">
        <v>2147</v>
      </c>
      <c r="V136" s="7">
        <v>1500</v>
      </c>
    </row>
    <row r="137" spans="7:28" hidden="1" outlineLevel="1">
      <c r="T137" s="8"/>
      <c r="U137" s="8"/>
      <c r="V137" s="8"/>
    </row>
    <row r="138" spans="7:28" hidden="1" outlineLevel="1">
      <c r="G138" s="1" t="s">
        <v>142</v>
      </c>
    </row>
    <row r="139" spans="7:28" hidden="1" outlineLevel="1">
      <c r="G139" t="s">
        <v>117</v>
      </c>
      <c r="H139" t="s">
        <v>108</v>
      </c>
      <c r="I139" t="s">
        <v>109</v>
      </c>
      <c r="J139" s="8" t="s">
        <v>118</v>
      </c>
      <c r="K139" s="8" t="s">
        <v>119</v>
      </c>
      <c r="L139" s="8" t="s">
        <v>120</v>
      </c>
      <c r="M139" s="8"/>
      <c r="N139" s="8" t="s">
        <v>121</v>
      </c>
      <c r="O139" s="8" t="s">
        <v>121</v>
      </c>
      <c r="Q139" t="s">
        <v>122</v>
      </c>
      <c r="R139" t="s">
        <v>123</v>
      </c>
      <c r="S139" t="s">
        <v>117</v>
      </c>
      <c r="T139" t="s">
        <v>124</v>
      </c>
      <c r="U139" t="s">
        <v>118</v>
      </c>
      <c r="V139" t="s">
        <v>125</v>
      </c>
      <c r="X139" t="s">
        <v>127</v>
      </c>
    </row>
    <row r="140" spans="7:28" hidden="1" outlineLevel="1">
      <c r="G140" t="str" cm="1">
        <f t="array" ref="G140:V145">_xlfn._xlws.SORT(G22:V27,14,1,0)</f>
        <v>2021/8</v>
      </c>
      <c r="H140" t="str">
        <v>2020/8</v>
      </c>
      <c r="I140" t="str">
        <v>2019/8</v>
      </c>
      <c r="J140" s="8">
        <v>1833</v>
      </c>
      <c r="K140" s="8">
        <v>2000</v>
      </c>
      <c r="L140" s="8">
        <v>1500</v>
      </c>
      <c r="M140" s="8">
        <v>0</v>
      </c>
      <c r="N140" s="8">
        <v>-167</v>
      </c>
      <c r="O140" s="8">
        <v>333</v>
      </c>
      <c r="P140">
        <v>0</v>
      </c>
      <c r="Q140" t="str">
        <v>比較月１</v>
      </c>
      <c r="R140" t="str">
        <v>2020/8</v>
      </c>
      <c r="S140" t="str">
        <v>2021/8</v>
      </c>
      <c r="T140" s="8">
        <v>-167</v>
      </c>
      <c r="U140" s="8">
        <v>1833</v>
      </c>
      <c r="V140" s="8">
        <v>2000</v>
      </c>
      <c r="X140" s="13" t="s">
        <v>129</v>
      </c>
      <c r="Y140" s="11">
        <f>SUM(V140:V142)</f>
        <v>6000</v>
      </c>
      <c r="Z140">
        <f>COUNTIF(T140:V142,"#VALUE!")</f>
        <v>0</v>
      </c>
    </row>
    <row r="141" spans="7:28" hidden="1" outlineLevel="1">
      <c r="G141" t="str">
        <v>2021/6</v>
      </c>
      <c r="H141" t="str">
        <v>2020/6</v>
      </c>
      <c r="I141" t="str">
        <v>2019/6</v>
      </c>
      <c r="J141" s="8">
        <v>1992</v>
      </c>
      <c r="K141" s="8">
        <v>2000</v>
      </c>
      <c r="L141" s="8">
        <v>1500</v>
      </c>
      <c r="M141" s="8">
        <v>0</v>
      </c>
      <c r="N141" s="8">
        <v>-8</v>
      </c>
      <c r="O141" s="8">
        <v>492</v>
      </c>
      <c r="P141">
        <v>0</v>
      </c>
      <c r="Q141" t="str">
        <v>比較月１</v>
      </c>
      <c r="R141" t="str">
        <v>2020/6</v>
      </c>
      <c r="S141" t="str">
        <v>2021/6</v>
      </c>
      <c r="T141" s="8">
        <v>-8</v>
      </c>
      <c r="U141" s="8">
        <v>1992</v>
      </c>
      <c r="V141" s="8">
        <v>2000</v>
      </c>
      <c r="X141" s="14" t="s">
        <v>130</v>
      </c>
      <c r="Y141" s="11">
        <f>SUM(U140:U142)</f>
        <v>6027</v>
      </c>
    </row>
    <row r="142" spans="7:28" hidden="1" outlineLevel="1">
      <c r="G142" t="str">
        <v>2021/7</v>
      </c>
      <c r="H142" t="str">
        <v>2020/7</v>
      </c>
      <c r="I142" t="str">
        <v>2019/7</v>
      </c>
      <c r="J142" s="8">
        <v>2202</v>
      </c>
      <c r="K142" s="8">
        <v>2000</v>
      </c>
      <c r="L142" s="8">
        <v>1500</v>
      </c>
      <c r="M142" s="8">
        <v>0</v>
      </c>
      <c r="N142" s="8">
        <v>202</v>
      </c>
      <c r="O142" s="8">
        <v>702</v>
      </c>
      <c r="P142">
        <v>0</v>
      </c>
      <c r="Q142" t="str">
        <v>比較月１</v>
      </c>
      <c r="R142" t="str">
        <v>2020/7</v>
      </c>
      <c r="S142" t="str">
        <v>2021/7</v>
      </c>
      <c r="T142" s="8">
        <v>202</v>
      </c>
      <c r="U142" s="8">
        <v>2202</v>
      </c>
      <c r="V142" s="8">
        <v>2000</v>
      </c>
      <c r="W142">
        <f>IF(Y142&gt;=0.1,2,1)</f>
        <v>1</v>
      </c>
      <c r="X142" s="14" t="s">
        <v>131</v>
      </c>
      <c r="Y142" s="12">
        <f>1-Y141/Y140</f>
        <v>-4.4999999999999485E-3</v>
      </c>
      <c r="Z142" s="10" t="s">
        <v>111</v>
      </c>
      <c r="AA142">
        <f>IF(Z140=1,1,IF(Y142&gt;=0.1,2,1))</f>
        <v>1</v>
      </c>
      <c r="AB142" t="str">
        <f>IF(Z140&gt;=1,"この６カ月では満たしません",IF(Y142&gt;=0.1,G138&amp;"で"&amp;"対象月を"&amp;S140&amp;"、"&amp;S141&amp;"、"&amp;S142&amp;"、"&amp;"比較月を"&amp;R140&amp;"、"&amp;R141&amp;"、"&amp;R142&amp;"として売上減少要件①を満たします","この６カ月では満たしません"))</f>
        <v>この６カ月では満たしません</v>
      </c>
    </row>
    <row r="143" spans="7:28" hidden="1" outlineLevel="1">
      <c r="G143" t="str">
        <v>2021/4</v>
      </c>
      <c r="H143" t="str">
        <v>2020/4</v>
      </c>
      <c r="I143" t="str">
        <v>2019/4</v>
      </c>
      <c r="J143" s="8">
        <v>1753</v>
      </c>
      <c r="K143" s="8">
        <v>915</v>
      </c>
      <c r="L143" s="8">
        <v>1500</v>
      </c>
      <c r="M143" s="8">
        <v>0</v>
      </c>
      <c r="N143" s="8">
        <v>838</v>
      </c>
      <c r="O143" s="8">
        <v>253</v>
      </c>
      <c r="P143">
        <v>0</v>
      </c>
      <c r="Q143" t="str">
        <v>比較月２</v>
      </c>
      <c r="R143" t="str">
        <v>2019/4</v>
      </c>
      <c r="S143" t="str">
        <v>2021/4</v>
      </c>
      <c r="T143" s="8">
        <v>253</v>
      </c>
      <c r="U143" s="8">
        <v>1753</v>
      </c>
      <c r="V143" s="8">
        <v>1500</v>
      </c>
    </row>
    <row r="144" spans="7:28" hidden="1" outlineLevel="1">
      <c r="G144" t="str">
        <v>2021/3</v>
      </c>
      <c r="H144" t="str">
        <v>2020/3</v>
      </c>
      <c r="I144" t="str">
        <v>2019/3</v>
      </c>
      <c r="J144" s="8">
        <v>2074</v>
      </c>
      <c r="K144" s="8">
        <v>1500</v>
      </c>
      <c r="L144" s="8">
        <v>1500</v>
      </c>
      <c r="M144" s="8">
        <v>0</v>
      </c>
      <c r="N144" s="8">
        <v>574</v>
      </c>
      <c r="O144" s="8">
        <v>574</v>
      </c>
      <c r="P144">
        <v>0</v>
      </c>
      <c r="Q144" t="str">
        <v>比較月２</v>
      </c>
      <c r="R144" t="str">
        <v>2019/3</v>
      </c>
      <c r="S144" t="str">
        <v>2021/3</v>
      </c>
      <c r="T144" s="8">
        <v>574</v>
      </c>
      <c r="U144" s="8">
        <v>2074</v>
      </c>
      <c r="V144" s="8">
        <v>1500</v>
      </c>
    </row>
    <row r="145" spans="7:28" hidden="1" outlineLevel="1">
      <c r="G145" t="str">
        <v>2021/5</v>
      </c>
      <c r="H145" t="str">
        <v>2020/5</v>
      </c>
      <c r="I145" t="str">
        <v>2019/5</v>
      </c>
      <c r="J145" s="8">
        <v>2147</v>
      </c>
      <c r="K145" s="8">
        <v>1229</v>
      </c>
      <c r="L145" s="8">
        <v>1500</v>
      </c>
      <c r="M145" s="8">
        <v>0</v>
      </c>
      <c r="N145" s="8">
        <v>918</v>
      </c>
      <c r="O145" s="8">
        <v>647</v>
      </c>
      <c r="P145">
        <v>0</v>
      </c>
      <c r="Q145" t="str">
        <v>比較月２</v>
      </c>
      <c r="R145" t="str">
        <v>2019/5</v>
      </c>
      <c r="S145" t="str">
        <v>2021/5</v>
      </c>
      <c r="T145" s="8">
        <v>647</v>
      </c>
      <c r="U145" s="6">
        <v>2147</v>
      </c>
      <c r="V145" s="7">
        <v>1500</v>
      </c>
    </row>
    <row r="146" spans="7:28" hidden="1" outlineLevel="1">
      <c r="T146" s="8"/>
      <c r="U146" s="8"/>
      <c r="V146" s="8"/>
    </row>
    <row r="147" spans="7:28" hidden="1" outlineLevel="1">
      <c r="G147" s="1" t="s">
        <v>143</v>
      </c>
    </row>
    <row r="148" spans="7:28" hidden="1" outlineLevel="1">
      <c r="G148" t="s">
        <v>117</v>
      </c>
      <c r="H148" t="s">
        <v>108</v>
      </c>
      <c r="I148" t="s">
        <v>109</v>
      </c>
      <c r="J148" s="8" t="s">
        <v>118</v>
      </c>
      <c r="K148" s="8" t="s">
        <v>119</v>
      </c>
      <c r="L148" s="8" t="s">
        <v>120</v>
      </c>
      <c r="M148" s="8"/>
      <c r="N148" s="8" t="s">
        <v>121</v>
      </c>
      <c r="O148" s="8" t="s">
        <v>121</v>
      </c>
      <c r="Q148" t="s">
        <v>122</v>
      </c>
      <c r="R148" t="s">
        <v>123</v>
      </c>
      <c r="S148" t="s">
        <v>117</v>
      </c>
      <c r="T148" t="s">
        <v>124</v>
      </c>
      <c r="U148" t="s">
        <v>118</v>
      </c>
      <c r="V148" t="s">
        <v>125</v>
      </c>
      <c r="X148" t="s">
        <v>127</v>
      </c>
    </row>
    <row r="149" spans="7:28" hidden="1" outlineLevel="1">
      <c r="G149" t="str" cm="1">
        <f t="array" ref="G149:V154">_xlfn._xlws.SORT(G23:V28,14,1,0)</f>
        <v>2021/9</v>
      </c>
      <c r="H149" t="str">
        <v>2020/9</v>
      </c>
      <c r="I149" t="str">
        <v>2019/9</v>
      </c>
      <c r="J149" s="8">
        <v>1719</v>
      </c>
      <c r="K149" s="8">
        <v>2000</v>
      </c>
      <c r="L149" s="8">
        <v>1500</v>
      </c>
      <c r="M149" s="8">
        <v>0</v>
      </c>
      <c r="N149" s="8">
        <v>-281</v>
      </c>
      <c r="O149" s="8">
        <v>219</v>
      </c>
      <c r="P149">
        <v>0</v>
      </c>
      <c r="Q149" t="str">
        <v>比較月１</v>
      </c>
      <c r="R149" t="str">
        <v>2020/9</v>
      </c>
      <c r="S149" t="str">
        <v>2021/9</v>
      </c>
      <c r="T149" s="8">
        <v>-281</v>
      </c>
      <c r="U149" s="8">
        <v>1719</v>
      </c>
      <c r="V149" s="8">
        <v>2000</v>
      </c>
      <c r="X149" s="13" t="s">
        <v>129</v>
      </c>
      <c r="Y149" s="11">
        <f>SUM(V149:V151)</f>
        <v>6000</v>
      </c>
      <c r="Z149">
        <f>COUNTIF(T149:V151,"#VALUE!")</f>
        <v>0</v>
      </c>
    </row>
    <row r="150" spans="7:28" hidden="1" outlineLevel="1">
      <c r="G150" t="str">
        <v>2021/8</v>
      </c>
      <c r="H150" t="str">
        <v>2020/8</v>
      </c>
      <c r="I150" t="str">
        <v>2019/8</v>
      </c>
      <c r="J150" s="8">
        <v>1833</v>
      </c>
      <c r="K150" s="8">
        <v>2000</v>
      </c>
      <c r="L150" s="8">
        <v>1500</v>
      </c>
      <c r="M150" s="8">
        <v>0</v>
      </c>
      <c r="N150" s="8">
        <v>-167</v>
      </c>
      <c r="O150" s="8">
        <v>333</v>
      </c>
      <c r="P150">
        <v>0</v>
      </c>
      <c r="Q150" t="str">
        <v>比較月１</v>
      </c>
      <c r="R150" t="str">
        <v>2020/8</v>
      </c>
      <c r="S150" t="str">
        <v>2021/8</v>
      </c>
      <c r="T150" s="8">
        <v>-167</v>
      </c>
      <c r="U150" s="8">
        <v>1833</v>
      </c>
      <c r="V150" s="8">
        <v>2000</v>
      </c>
      <c r="X150" s="14" t="s">
        <v>130</v>
      </c>
      <c r="Y150" s="11">
        <f>SUM(U149:U151)</f>
        <v>5544</v>
      </c>
    </row>
    <row r="151" spans="7:28" hidden="1" outlineLevel="1">
      <c r="G151" t="str">
        <v>2021/6</v>
      </c>
      <c r="H151" t="str">
        <v>2020/6</v>
      </c>
      <c r="I151" t="str">
        <v>2019/6</v>
      </c>
      <c r="J151" s="8">
        <v>1992</v>
      </c>
      <c r="K151" s="8">
        <v>2000</v>
      </c>
      <c r="L151" s="8">
        <v>1500</v>
      </c>
      <c r="M151" s="8">
        <v>0</v>
      </c>
      <c r="N151" s="8">
        <v>-8</v>
      </c>
      <c r="O151" s="8">
        <v>492</v>
      </c>
      <c r="P151">
        <v>0</v>
      </c>
      <c r="Q151" t="str">
        <v>比較月１</v>
      </c>
      <c r="R151" t="str">
        <v>2020/6</v>
      </c>
      <c r="S151" t="str">
        <v>2021/6</v>
      </c>
      <c r="T151" s="8">
        <v>-8</v>
      </c>
      <c r="U151" s="8">
        <v>1992</v>
      </c>
      <c r="V151" s="8">
        <v>2000</v>
      </c>
      <c r="W151">
        <f>IF(Y151&gt;=0.1,2,1)</f>
        <v>1</v>
      </c>
      <c r="X151" s="14" t="s">
        <v>131</v>
      </c>
      <c r="Y151" s="12">
        <f>1-Y150/Y149</f>
        <v>7.5999999999999956E-2</v>
      </c>
      <c r="Z151" s="10" t="s">
        <v>111</v>
      </c>
      <c r="AA151">
        <f>IF(Z149=1,1,IF(Y151&gt;=0.1,2,1))</f>
        <v>1</v>
      </c>
      <c r="AB151" t="str">
        <f>IF(Z149&gt;=1,"この６カ月では満たしません",IF(Y151&gt;=0.1,G147&amp;"で"&amp;"対象月を"&amp;S149&amp;"、"&amp;S150&amp;"、"&amp;S151&amp;"、"&amp;"比較月を"&amp;R149&amp;"、"&amp;R150&amp;"、"&amp;R151&amp;"として売上減少要件①を満たします","この６カ月では満たしません"))</f>
        <v>この６カ月では満たしません</v>
      </c>
    </row>
    <row r="152" spans="7:28" hidden="1" outlineLevel="1">
      <c r="G152" t="str">
        <v>2021/7</v>
      </c>
      <c r="H152" t="str">
        <v>2020/7</v>
      </c>
      <c r="I152" t="str">
        <v>2019/7</v>
      </c>
      <c r="J152" s="8">
        <v>2202</v>
      </c>
      <c r="K152" s="8">
        <v>2000</v>
      </c>
      <c r="L152" s="8">
        <v>1500</v>
      </c>
      <c r="M152" s="8">
        <v>0</v>
      </c>
      <c r="N152" s="8">
        <v>202</v>
      </c>
      <c r="O152" s="8">
        <v>702</v>
      </c>
      <c r="P152">
        <v>0</v>
      </c>
      <c r="Q152" t="str">
        <v>比較月１</v>
      </c>
      <c r="R152" t="str">
        <v>2020/7</v>
      </c>
      <c r="S152" t="str">
        <v>2021/7</v>
      </c>
      <c r="T152" s="8">
        <v>202</v>
      </c>
      <c r="U152" s="8">
        <v>2202</v>
      </c>
      <c r="V152" s="8">
        <v>2000</v>
      </c>
    </row>
    <row r="153" spans="7:28" hidden="1" outlineLevel="1">
      <c r="G153" t="str">
        <v>2021/4</v>
      </c>
      <c r="H153" t="str">
        <v>2020/4</v>
      </c>
      <c r="I153" t="str">
        <v>2019/4</v>
      </c>
      <c r="J153" s="8">
        <v>1753</v>
      </c>
      <c r="K153" s="8">
        <v>915</v>
      </c>
      <c r="L153" s="8">
        <v>1500</v>
      </c>
      <c r="M153" s="8">
        <v>0</v>
      </c>
      <c r="N153" s="8">
        <v>838</v>
      </c>
      <c r="O153" s="8">
        <v>253</v>
      </c>
      <c r="P153">
        <v>0</v>
      </c>
      <c r="Q153" t="str">
        <v>比較月２</v>
      </c>
      <c r="R153" t="str">
        <v>2019/4</v>
      </c>
      <c r="S153" t="str">
        <v>2021/4</v>
      </c>
      <c r="T153" s="8">
        <v>253</v>
      </c>
      <c r="U153" s="8">
        <v>1753</v>
      </c>
      <c r="V153" s="8">
        <v>1500</v>
      </c>
    </row>
    <row r="154" spans="7:28" hidden="1" outlineLevel="1">
      <c r="G154" t="str">
        <v>2021/5</v>
      </c>
      <c r="H154" t="str">
        <v>2020/5</v>
      </c>
      <c r="I154" t="str">
        <v>2019/5</v>
      </c>
      <c r="J154" s="8">
        <v>2147</v>
      </c>
      <c r="K154" s="8">
        <v>1229</v>
      </c>
      <c r="L154" s="8">
        <v>1500</v>
      </c>
      <c r="M154" s="8">
        <v>0</v>
      </c>
      <c r="N154" s="8">
        <v>918</v>
      </c>
      <c r="O154" s="8">
        <v>647</v>
      </c>
      <c r="P154">
        <v>0</v>
      </c>
      <c r="Q154" t="str">
        <v>比較月２</v>
      </c>
      <c r="R154" t="str">
        <v>2019/5</v>
      </c>
      <c r="S154" t="str">
        <v>2021/5</v>
      </c>
      <c r="T154" s="8">
        <v>647</v>
      </c>
      <c r="U154" s="6">
        <v>2147</v>
      </c>
      <c r="V154" s="7">
        <v>1500</v>
      </c>
    </row>
    <row r="155" spans="7:28" hidden="1" outlineLevel="1">
      <c r="T155" s="8"/>
      <c r="U155" s="8"/>
      <c r="V155" s="8"/>
    </row>
    <row r="156" spans="7:28" hidden="1" outlineLevel="1">
      <c r="G156" s="1" t="s">
        <v>144</v>
      </c>
    </row>
    <row r="157" spans="7:28" hidden="1" outlineLevel="1">
      <c r="G157" t="s">
        <v>117</v>
      </c>
      <c r="H157" t="s">
        <v>108</v>
      </c>
      <c r="I157" t="s">
        <v>109</v>
      </c>
      <c r="J157" s="8" t="s">
        <v>118</v>
      </c>
      <c r="K157" s="8" t="s">
        <v>119</v>
      </c>
      <c r="L157" s="8" t="s">
        <v>120</v>
      </c>
      <c r="M157" s="8"/>
      <c r="N157" s="8" t="s">
        <v>121</v>
      </c>
      <c r="O157" s="8" t="s">
        <v>121</v>
      </c>
      <c r="Q157" t="s">
        <v>122</v>
      </c>
      <c r="R157" t="s">
        <v>123</v>
      </c>
      <c r="S157" t="s">
        <v>117</v>
      </c>
      <c r="T157" t="s">
        <v>124</v>
      </c>
      <c r="U157" t="s">
        <v>118</v>
      </c>
      <c r="V157" t="s">
        <v>125</v>
      </c>
      <c r="X157" t="s">
        <v>127</v>
      </c>
    </row>
    <row r="158" spans="7:28" hidden="1" outlineLevel="1">
      <c r="G158" t="str" cm="1">
        <f t="array" ref="G158:V163">_xlfn._xlws.SORT(G24:V29,14,1,0)</f>
        <v>2021/9</v>
      </c>
      <c r="H158" t="str">
        <v>2020/9</v>
      </c>
      <c r="I158" t="str">
        <v>2019/9</v>
      </c>
      <c r="J158" s="8">
        <v>1719</v>
      </c>
      <c r="K158" s="8">
        <v>2000</v>
      </c>
      <c r="L158" s="8">
        <v>1500</v>
      </c>
      <c r="M158" s="8">
        <v>0</v>
      </c>
      <c r="N158" s="8">
        <v>-281</v>
      </c>
      <c r="O158" s="8">
        <v>219</v>
      </c>
      <c r="P158">
        <v>0</v>
      </c>
      <c r="Q158" t="str">
        <v>比較月１</v>
      </c>
      <c r="R158" t="str">
        <v>2020/9</v>
      </c>
      <c r="S158" t="str">
        <v>2021/9</v>
      </c>
      <c r="T158" s="8">
        <v>-281</v>
      </c>
      <c r="U158" s="8">
        <v>1719</v>
      </c>
      <c r="V158" s="8">
        <v>2000</v>
      </c>
      <c r="X158" s="13" t="s">
        <v>129</v>
      </c>
      <c r="Y158" s="11">
        <f>SUM(V158:V160)</f>
        <v>6000</v>
      </c>
      <c r="Z158">
        <f>COUNTIF(T158:V160,"#VALUE!")</f>
        <v>0</v>
      </c>
    </row>
    <row r="159" spans="7:28" hidden="1" outlineLevel="1">
      <c r="G159" t="str">
        <v>2021/8</v>
      </c>
      <c r="H159" t="str">
        <v>2020/8</v>
      </c>
      <c r="I159" t="str">
        <v>2019/8</v>
      </c>
      <c r="J159" s="8">
        <v>1833</v>
      </c>
      <c r="K159" s="8">
        <v>2000</v>
      </c>
      <c r="L159" s="8">
        <v>1500</v>
      </c>
      <c r="M159" s="8">
        <v>0</v>
      </c>
      <c r="N159" s="8">
        <v>-167</v>
      </c>
      <c r="O159" s="8">
        <v>333</v>
      </c>
      <c r="P159">
        <v>0</v>
      </c>
      <c r="Q159" t="str">
        <v>比較月１</v>
      </c>
      <c r="R159" t="str">
        <v>2020/8</v>
      </c>
      <c r="S159" t="str">
        <v>2021/8</v>
      </c>
      <c r="T159" s="8">
        <v>-167</v>
      </c>
      <c r="U159" s="8">
        <v>1833</v>
      </c>
      <c r="V159" s="8">
        <v>2000</v>
      </c>
      <c r="X159" s="14" t="s">
        <v>130</v>
      </c>
      <c r="Y159" s="11">
        <f>SUM(U158:U160)</f>
        <v>5433</v>
      </c>
    </row>
    <row r="160" spans="7:28" hidden="1" outlineLevel="1">
      <c r="G160" t="str">
        <v>2021/10</v>
      </c>
      <c r="H160" t="str">
        <v>2020/10</v>
      </c>
      <c r="I160" t="str">
        <v>2019/10</v>
      </c>
      <c r="J160" s="8">
        <v>1881</v>
      </c>
      <c r="K160" s="8">
        <v>2000</v>
      </c>
      <c r="L160" s="8">
        <v>1500</v>
      </c>
      <c r="M160" s="8">
        <v>0</v>
      </c>
      <c r="N160" s="8">
        <v>-119</v>
      </c>
      <c r="O160" s="8">
        <v>381</v>
      </c>
      <c r="P160">
        <v>0</v>
      </c>
      <c r="Q160" t="str">
        <v>比較月１</v>
      </c>
      <c r="R160" t="str">
        <v>2020/10</v>
      </c>
      <c r="S160" t="str">
        <v>2021/10</v>
      </c>
      <c r="T160" s="8">
        <v>-119</v>
      </c>
      <c r="U160" s="8">
        <v>1881</v>
      </c>
      <c r="V160" s="8">
        <v>2000</v>
      </c>
      <c r="W160">
        <f>IF(Y160&gt;=0.1,2,1)</f>
        <v>1</v>
      </c>
      <c r="X160" s="14" t="s">
        <v>131</v>
      </c>
      <c r="Y160" s="12">
        <f>1-Y159/Y158</f>
        <v>9.4500000000000028E-2</v>
      </c>
      <c r="Z160" s="10" t="s">
        <v>111</v>
      </c>
      <c r="AA160">
        <f>IF(Z158=1,1,IF(Y160&gt;=0.1,2,1))</f>
        <v>1</v>
      </c>
      <c r="AB160" t="str">
        <f>IF(Z158&gt;=1,"この６カ月では満たしません",IF(Y160&gt;=0.1,G156&amp;"で"&amp;"対象月を"&amp;S158&amp;"、"&amp;S159&amp;"、"&amp;S160&amp;"、"&amp;"比較月を"&amp;R158&amp;"、"&amp;R159&amp;"、"&amp;R160&amp;"として売上減少要件①を満たします","この６カ月では満たしません"))</f>
        <v>この６カ月では満たしません</v>
      </c>
    </row>
    <row r="161" spans="7:28" hidden="1" outlineLevel="1">
      <c r="G161" t="str">
        <v>2021/6</v>
      </c>
      <c r="H161" t="str">
        <v>2020/6</v>
      </c>
      <c r="I161" t="str">
        <v>2019/6</v>
      </c>
      <c r="J161" s="8">
        <v>1992</v>
      </c>
      <c r="K161" s="8">
        <v>2000</v>
      </c>
      <c r="L161" s="8">
        <v>1500</v>
      </c>
      <c r="M161" s="8">
        <v>0</v>
      </c>
      <c r="N161" s="8">
        <v>-8</v>
      </c>
      <c r="O161" s="8">
        <v>492</v>
      </c>
      <c r="P161">
        <v>0</v>
      </c>
      <c r="Q161" t="str">
        <v>比較月１</v>
      </c>
      <c r="R161" t="str">
        <v>2020/6</v>
      </c>
      <c r="S161" t="str">
        <v>2021/6</v>
      </c>
      <c r="T161" s="8">
        <v>-8</v>
      </c>
      <c r="U161" s="8">
        <v>1992</v>
      </c>
      <c r="V161" s="8">
        <v>2000</v>
      </c>
    </row>
    <row r="162" spans="7:28" hidden="1" outlineLevel="1">
      <c r="G162" t="str">
        <v>2021/7</v>
      </c>
      <c r="H162" t="str">
        <v>2020/7</v>
      </c>
      <c r="I162" t="str">
        <v>2019/7</v>
      </c>
      <c r="J162" s="8">
        <v>2202</v>
      </c>
      <c r="K162" s="8">
        <v>2000</v>
      </c>
      <c r="L162" s="8">
        <v>1500</v>
      </c>
      <c r="M162" s="8">
        <v>0</v>
      </c>
      <c r="N162" s="8">
        <v>202</v>
      </c>
      <c r="O162" s="8">
        <v>702</v>
      </c>
      <c r="P162">
        <v>0</v>
      </c>
      <c r="Q162" t="str">
        <v>比較月１</v>
      </c>
      <c r="R162" t="str">
        <v>2020/7</v>
      </c>
      <c r="S162" t="str">
        <v>2021/7</v>
      </c>
      <c r="T162" s="8">
        <v>202</v>
      </c>
      <c r="U162" s="8">
        <v>2202</v>
      </c>
      <c r="V162" s="8">
        <v>2000</v>
      </c>
    </row>
    <row r="163" spans="7:28" hidden="1" outlineLevel="1">
      <c r="G163" t="str">
        <v>2021/5</v>
      </c>
      <c r="H163" t="str">
        <v>2020/5</v>
      </c>
      <c r="I163" t="str">
        <v>2019/5</v>
      </c>
      <c r="J163" s="8">
        <v>2147</v>
      </c>
      <c r="K163" s="8">
        <v>1229</v>
      </c>
      <c r="L163" s="8">
        <v>1500</v>
      </c>
      <c r="M163" s="8">
        <v>0</v>
      </c>
      <c r="N163" s="8">
        <v>918</v>
      </c>
      <c r="O163" s="8">
        <v>647</v>
      </c>
      <c r="P163">
        <v>0</v>
      </c>
      <c r="Q163" t="str">
        <v>比較月２</v>
      </c>
      <c r="R163" t="str">
        <v>2019/5</v>
      </c>
      <c r="S163" t="str">
        <v>2021/5</v>
      </c>
      <c r="T163" s="8">
        <v>647</v>
      </c>
      <c r="U163" s="6">
        <v>2147</v>
      </c>
      <c r="V163" s="7">
        <v>1500</v>
      </c>
    </row>
    <row r="164" spans="7:28" hidden="1" outlineLevel="1">
      <c r="T164" s="8"/>
      <c r="U164" s="8"/>
      <c r="V164" s="8"/>
    </row>
    <row r="165" spans="7:28" hidden="1" outlineLevel="1">
      <c r="G165" s="1" t="s">
        <v>145</v>
      </c>
    </row>
    <row r="166" spans="7:28" hidden="1" outlineLevel="1">
      <c r="G166" t="s">
        <v>117</v>
      </c>
      <c r="H166" t="s">
        <v>108</v>
      </c>
      <c r="I166" t="s">
        <v>109</v>
      </c>
      <c r="J166" s="8" t="s">
        <v>118</v>
      </c>
      <c r="K166" s="8" t="s">
        <v>119</v>
      </c>
      <c r="L166" s="8" t="s">
        <v>120</v>
      </c>
      <c r="M166" s="8"/>
      <c r="N166" s="8" t="s">
        <v>121</v>
      </c>
      <c r="O166" s="8" t="s">
        <v>121</v>
      </c>
      <c r="Q166" t="s">
        <v>122</v>
      </c>
      <c r="R166" t="s">
        <v>123</v>
      </c>
      <c r="S166" t="s">
        <v>117</v>
      </c>
      <c r="T166" t="s">
        <v>124</v>
      </c>
      <c r="U166" t="s">
        <v>118</v>
      </c>
      <c r="V166" t="s">
        <v>125</v>
      </c>
      <c r="X166" t="s">
        <v>127</v>
      </c>
    </row>
    <row r="167" spans="7:28" hidden="1" outlineLevel="1">
      <c r="G167" t="str" cm="1">
        <f t="array" ref="G167:V172">_xlfn._xlws.SORT(G25:V30,14,1,0)</f>
        <v>2021/11</v>
      </c>
      <c r="H167" t="str">
        <v>2020/11</v>
      </c>
      <c r="I167" t="str">
        <v>2019/11</v>
      </c>
      <c r="J167" s="8">
        <v>1610</v>
      </c>
      <c r="K167" s="8">
        <v>2000</v>
      </c>
      <c r="L167" s="8">
        <v>1500</v>
      </c>
      <c r="M167" s="8">
        <v>0</v>
      </c>
      <c r="N167" s="8">
        <v>-390</v>
      </c>
      <c r="O167" s="8">
        <v>110</v>
      </c>
      <c r="P167">
        <v>0</v>
      </c>
      <c r="Q167" t="str">
        <v>比較月１</v>
      </c>
      <c r="R167" t="str">
        <v>2020/11</v>
      </c>
      <c r="S167" t="str">
        <v>2021/11</v>
      </c>
      <c r="T167" s="8">
        <v>-390</v>
      </c>
      <c r="U167" s="8">
        <v>1610</v>
      </c>
      <c r="V167" s="8">
        <v>2000</v>
      </c>
      <c r="X167" s="13" t="s">
        <v>129</v>
      </c>
      <c r="Y167" s="11">
        <f>SUM(V167:V169)</f>
        <v>6000</v>
      </c>
      <c r="Z167">
        <f>COUNTIF(T167:V169,"#VALUE!")</f>
        <v>0</v>
      </c>
    </row>
    <row r="168" spans="7:28" hidden="1" outlineLevel="1">
      <c r="G168" t="str">
        <v>2021/9</v>
      </c>
      <c r="H168" t="str">
        <v>2020/9</v>
      </c>
      <c r="I168" t="str">
        <v>2019/9</v>
      </c>
      <c r="J168" s="8">
        <v>1719</v>
      </c>
      <c r="K168" s="8">
        <v>2000</v>
      </c>
      <c r="L168" s="8">
        <v>1500</v>
      </c>
      <c r="M168" s="8">
        <v>0</v>
      </c>
      <c r="N168" s="8">
        <v>-281</v>
      </c>
      <c r="O168" s="8">
        <v>219</v>
      </c>
      <c r="P168">
        <v>0</v>
      </c>
      <c r="Q168" t="str">
        <v>比較月１</v>
      </c>
      <c r="R168" t="str">
        <v>2020/9</v>
      </c>
      <c r="S168" t="str">
        <v>2021/9</v>
      </c>
      <c r="T168" s="8">
        <v>-281</v>
      </c>
      <c r="U168" s="8">
        <v>1719</v>
      </c>
      <c r="V168" s="8">
        <v>2000</v>
      </c>
      <c r="X168" s="14" t="s">
        <v>130</v>
      </c>
      <c r="Y168" s="11">
        <f>SUM(U167:U169)</f>
        <v>5162</v>
      </c>
    </row>
    <row r="169" spans="7:28" hidden="1" outlineLevel="1">
      <c r="G169" t="str">
        <v>2021/8</v>
      </c>
      <c r="H169" t="str">
        <v>2020/8</v>
      </c>
      <c r="I169" t="str">
        <v>2019/8</v>
      </c>
      <c r="J169" s="8">
        <v>1833</v>
      </c>
      <c r="K169" s="8">
        <v>2000</v>
      </c>
      <c r="L169" s="8">
        <v>1500</v>
      </c>
      <c r="M169" s="8">
        <v>0</v>
      </c>
      <c r="N169" s="8">
        <v>-167</v>
      </c>
      <c r="O169" s="8">
        <v>333</v>
      </c>
      <c r="P169">
        <v>0</v>
      </c>
      <c r="Q169" t="str">
        <v>比較月１</v>
      </c>
      <c r="R169" t="str">
        <v>2020/8</v>
      </c>
      <c r="S169" t="str">
        <v>2021/8</v>
      </c>
      <c r="T169" s="8">
        <v>-167</v>
      </c>
      <c r="U169" s="8">
        <v>1833</v>
      </c>
      <c r="V169" s="8">
        <v>2000</v>
      </c>
      <c r="W169">
        <f>IF(Y169&gt;=0.1,2,1)</f>
        <v>2</v>
      </c>
      <c r="X169" s="14" t="s">
        <v>131</v>
      </c>
      <c r="Y169" s="12">
        <f>1-Y168/Y167</f>
        <v>0.13966666666666672</v>
      </c>
      <c r="Z169" s="10" t="s">
        <v>111</v>
      </c>
      <c r="AA169">
        <f>IF(Z167=1,1,IF(Y169&gt;=0.1,2,1))</f>
        <v>2</v>
      </c>
      <c r="AB169" t="str">
        <f>IF(Z167&gt;=1,"この６カ月では満たしません",IF(Y169&gt;=0.1,G165&amp;"で"&amp;"対象月を"&amp;S167&amp;"、"&amp;S168&amp;"、"&amp;S169&amp;"、"&amp;"比較月を"&amp;R167&amp;"、"&amp;R168&amp;"、"&amp;R169&amp;"として売上減少要件①を満たします","この６カ月では満たしません"))</f>
        <v>2021/6から連続する６カ月で対象月を2021/11、2021/9、2021/8、比較月を2020/11、2020/9、2020/8として売上減少要件①を満たします</v>
      </c>
    </row>
    <row r="170" spans="7:28" hidden="1" outlineLevel="1">
      <c r="G170" t="str">
        <v>2021/10</v>
      </c>
      <c r="H170" t="str">
        <v>2020/10</v>
      </c>
      <c r="I170" t="str">
        <v>2019/10</v>
      </c>
      <c r="J170" s="8">
        <v>1881</v>
      </c>
      <c r="K170" s="8">
        <v>2000</v>
      </c>
      <c r="L170" s="8">
        <v>1500</v>
      </c>
      <c r="M170" s="8">
        <v>0</v>
      </c>
      <c r="N170" s="8">
        <v>-119</v>
      </c>
      <c r="O170" s="8">
        <v>381</v>
      </c>
      <c r="P170">
        <v>0</v>
      </c>
      <c r="Q170" t="str">
        <v>比較月１</v>
      </c>
      <c r="R170" t="str">
        <v>2020/10</v>
      </c>
      <c r="S170" t="str">
        <v>2021/10</v>
      </c>
      <c r="T170" s="8">
        <v>-119</v>
      </c>
      <c r="U170" s="8">
        <v>1881</v>
      </c>
      <c r="V170" s="8">
        <v>2000</v>
      </c>
    </row>
    <row r="171" spans="7:28" hidden="1" outlineLevel="1">
      <c r="G171" t="str">
        <v>2021/6</v>
      </c>
      <c r="H171" t="str">
        <v>2020/6</v>
      </c>
      <c r="I171" t="str">
        <v>2019/6</v>
      </c>
      <c r="J171" s="8">
        <v>1992</v>
      </c>
      <c r="K171" s="8">
        <v>2000</v>
      </c>
      <c r="L171" s="8">
        <v>1500</v>
      </c>
      <c r="M171" s="8">
        <v>0</v>
      </c>
      <c r="N171" s="8">
        <v>-8</v>
      </c>
      <c r="O171" s="8">
        <v>492</v>
      </c>
      <c r="P171">
        <v>0</v>
      </c>
      <c r="Q171" t="str">
        <v>比較月１</v>
      </c>
      <c r="R171" t="str">
        <v>2020/6</v>
      </c>
      <c r="S171" t="str">
        <v>2021/6</v>
      </c>
      <c r="T171" s="8">
        <v>-8</v>
      </c>
      <c r="U171" s="8">
        <v>1992</v>
      </c>
      <c r="V171" s="8">
        <v>2000</v>
      </c>
    </row>
    <row r="172" spans="7:28" hidden="1" outlineLevel="1">
      <c r="G172" t="str">
        <v>2021/7</v>
      </c>
      <c r="H172" t="str">
        <v>2020/7</v>
      </c>
      <c r="I172" t="str">
        <v>2019/7</v>
      </c>
      <c r="J172" s="8">
        <v>2202</v>
      </c>
      <c r="K172" s="8">
        <v>2000</v>
      </c>
      <c r="L172" s="8">
        <v>1500</v>
      </c>
      <c r="M172" s="8">
        <v>0</v>
      </c>
      <c r="N172" s="8">
        <v>202</v>
      </c>
      <c r="O172" s="8">
        <v>702</v>
      </c>
      <c r="P172">
        <v>0</v>
      </c>
      <c r="Q172" t="str">
        <v>比較月１</v>
      </c>
      <c r="R172" t="str">
        <v>2020/7</v>
      </c>
      <c r="S172" t="str">
        <v>2021/7</v>
      </c>
      <c r="T172" s="8">
        <v>202</v>
      </c>
      <c r="U172" s="6">
        <v>2202</v>
      </c>
      <c r="V172" s="7">
        <v>2000</v>
      </c>
    </row>
    <row r="173" spans="7:28" hidden="1" outlineLevel="1">
      <c r="T173" s="8"/>
      <c r="U173" s="8"/>
      <c r="V173" s="8"/>
    </row>
    <row r="174" spans="7:28" hidden="1" outlineLevel="1">
      <c r="G174" s="1" t="s">
        <v>146</v>
      </c>
    </row>
    <row r="175" spans="7:28" hidden="1" outlineLevel="1">
      <c r="G175" t="s">
        <v>117</v>
      </c>
      <c r="H175" t="s">
        <v>108</v>
      </c>
      <c r="I175" t="s">
        <v>109</v>
      </c>
      <c r="J175" s="8" t="s">
        <v>118</v>
      </c>
      <c r="K175" s="8" t="s">
        <v>119</v>
      </c>
      <c r="L175" s="8" t="s">
        <v>120</v>
      </c>
      <c r="M175" s="8"/>
      <c r="N175" s="8" t="s">
        <v>121</v>
      </c>
      <c r="O175" s="8" t="s">
        <v>121</v>
      </c>
      <c r="Q175" t="s">
        <v>122</v>
      </c>
      <c r="R175" t="s">
        <v>123</v>
      </c>
      <c r="S175" t="s">
        <v>117</v>
      </c>
      <c r="T175" t="s">
        <v>124</v>
      </c>
      <c r="U175" t="s">
        <v>118</v>
      </c>
      <c r="V175" t="s">
        <v>125</v>
      </c>
      <c r="X175" t="s">
        <v>127</v>
      </c>
    </row>
    <row r="176" spans="7:28" hidden="1" outlineLevel="1">
      <c r="G176" t="str" cm="1">
        <f t="array" ref="G176:V181">_xlfn._xlws.SORT(G26:V31,14,1,0)</f>
        <v>2021/11</v>
      </c>
      <c r="H176" t="str">
        <v>2020/11</v>
      </c>
      <c r="I176" t="str">
        <v>2019/11</v>
      </c>
      <c r="J176" s="8">
        <v>1610</v>
      </c>
      <c r="K176" s="8">
        <v>2000</v>
      </c>
      <c r="L176" s="8">
        <v>1500</v>
      </c>
      <c r="M176" s="8">
        <v>0</v>
      </c>
      <c r="N176" s="8">
        <v>-390</v>
      </c>
      <c r="O176" s="8">
        <v>110</v>
      </c>
      <c r="P176">
        <v>0</v>
      </c>
      <c r="Q176" t="str">
        <v>比較月１</v>
      </c>
      <c r="R176" t="str">
        <v>2020/11</v>
      </c>
      <c r="S176" t="str">
        <v>2021/11</v>
      </c>
      <c r="T176" s="8">
        <v>-390</v>
      </c>
      <c r="U176" s="8">
        <v>1610</v>
      </c>
      <c r="V176" s="8">
        <v>2000</v>
      </c>
      <c r="X176" s="13" t="s">
        <v>129</v>
      </c>
      <c r="Y176" s="11">
        <f>SUM(V176:V178)</f>
        <v>6000</v>
      </c>
      <c r="Z176">
        <f>COUNTIF(T176:V178,"#VALUE!")</f>
        <v>0</v>
      </c>
    </row>
    <row r="177" spans="7:28" hidden="1" outlineLevel="1">
      <c r="G177" t="str">
        <v>2021/9</v>
      </c>
      <c r="H177" t="str">
        <v>2020/9</v>
      </c>
      <c r="I177" t="str">
        <v>2019/9</v>
      </c>
      <c r="J177" s="8">
        <v>1719</v>
      </c>
      <c r="K177" s="8">
        <v>2000</v>
      </c>
      <c r="L177" s="8">
        <v>1500</v>
      </c>
      <c r="M177" s="8">
        <v>0</v>
      </c>
      <c r="N177" s="8">
        <v>-281</v>
      </c>
      <c r="O177" s="8">
        <v>219</v>
      </c>
      <c r="P177">
        <v>0</v>
      </c>
      <c r="Q177" t="str">
        <v>比較月１</v>
      </c>
      <c r="R177" t="str">
        <v>2020/9</v>
      </c>
      <c r="S177" t="str">
        <v>2021/9</v>
      </c>
      <c r="T177" s="8">
        <v>-281</v>
      </c>
      <c r="U177" s="8">
        <v>1719</v>
      </c>
      <c r="V177" s="8">
        <v>2000</v>
      </c>
      <c r="X177" s="14" t="s">
        <v>130</v>
      </c>
      <c r="Y177" s="11">
        <f>SUM(U176:U178)</f>
        <v>5162</v>
      </c>
    </row>
    <row r="178" spans="7:28" hidden="1" outlineLevel="1">
      <c r="G178" t="str">
        <v>2021/8</v>
      </c>
      <c r="H178" t="str">
        <v>2020/8</v>
      </c>
      <c r="I178" t="str">
        <v>2019/8</v>
      </c>
      <c r="J178" s="8">
        <v>1833</v>
      </c>
      <c r="K178" s="8">
        <v>2000</v>
      </c>
      <c r="L178" s="8">
        <v>1500</v>
      </c>
      <c r="M178" s="8">
        <v>0</v>
      </c>
      <c r="N178" s="8">
        <v>-167</v>
      </c>
      <c r="O178" s="8">
        <v>333</v>
      </c>
      <c r="P178">
        <v>0</v>
      </c>
      <c r="Q178" t="str">
        <v>比較月１</v>
      </c>
      <c r="R178" t="str">
        <v>2020/8</v>
      </c>
      <c r="S178" t="str">
        <v>2021/8</v>
      </c>
      <c r="T178" s="8">
        <v>-167</v>
      </c>
      <c r="U178" s="8">
        <v>1833</v>
      </c>
      <c r="V178" s="8">
        <v>2000</v>
      </c>
      <c r="W178">
        <f>IF(Y178&gt;=0.1,2,1)</f>
        <v>2</v>
      </c>
      <c r="X178" s="14" t="s">
        <v>131</v>
      </c>
      <c r="Y178" s="12">
        <f>1-Y177/Y176</f>
        <v>0.13966666666666672</v>
      </c>
      <c r="Z178" s="10" t="s">
        <v>111</v>
      </c>
      <c r="AA178">
        <f>IF(Z176=1,1,IF(Y178&gt;=0.1,2,1))</f>
        <v>2</v>
      </c>
      <c r="AB178" t="str">
        <f>IF(Z176&gt;=1,"この６カ月では満たしません",IF(Y178&gt;=0.1,G174&amp;"で"&amp;"対象月を"&amp;S176&amp;"、"&amp;S177&amp;"、"&amp;S178&amp;"、"&amp;"比較月を"&amp;R176&amp;"、"&amp;R177&amp;"、"&amp;R178&amp;"として売上減少要件①を満たします","この６カ月では満たしません"))</f>
        <v>2021/7から連続する６カ月で対象月を2021/11、2021/9、2021/8、比較月を2020/11、2020/9、2020/8として売上減少要件①を満たします</v>
      </c>
    </row>
    <row r="179" spans="7:28" hidden="1" outlineLevel="1">
      <c r="G179" t="str">
        <v>2021/10</v>
      </c>
      <c r="H179" t="str">
        <v>2020/10</v>
      </c>
      <c r="I179" t="str">
        <v>2019/10</v>
      </c>
      <c r="J179" s="8">
        <v>1881</v>
      </c>
      <c r="K179" s="8">
        <v>2000</v>
      </c>
      <c r="L179" s="8">
        <v>1500</v>
      </c>
      <c r="M179" s="8">
        <v>0</v>
      </c>
      <c r="N179" s="8">
        <v>-119</v>
      </c>
      <c r="O179" s="8">
        <v>381</v>
      </c>
      <c r="P179">
        <v>0</v>
      </c>
      <c r="Q179" t="str">
        <v>比較月１</v>
      </c>
      <c r="R179" t="str">
        <v>2020/10</v>
      </c>
      <c r="S179" t="str">
        <v>2021/10</v>
      </c>
      <c r="T179" s="8">
        <v>-119</v>
      </c>
      <c r="U179" s="8">
        <v>1881</v>
      </c>
      <c r="V179" s="8">
        <v>2000</v>
      </c>
    </row>
    <row r="180" spans="7:28" hidden="1" outlineLevel="1">
      <c r="G180" t="str">
        <v>2021/7</v>
      </c>
      <c r="H180" t="str">
        <v>2020/7</v>
      </c>
      <c r="I180" t="str">
        <v>2019/7</v>
      </c>
      <c r="J180" s="8">
        <v>2202</v>
      </c>
      <c r="K180" s="8">
        <v>2000</v>
      </c>
      <c r="L180" s="8">
        <v>1500</v>
      </c>
      <c r="M180" s="8">
        <v>0</v>
      </c>
      <c r="N180" s="8">
        <v>202</v>
      </c>
      <c r="O180" s="8">
        <v>702</v>
      </c>
      <c r="P180">
        <v>0</v>
      </c>
      <c r="Q180" t="str">
        <v>比較月１</v>
      </c>
      <c r="R180" t="str">
        <v>2020/7</v>
      </c>
      <c r="S180" t="str">
        <v>2021/7</v>
      </c>
      <c r="T180" s="8">
        <v>202</v>
      </c>
      <c r="U180" s="8">
        <v>2202</v>
      </c>
      <c r="V180" s="8">
        <v>2000</v>
      </c>
    </row>
    <row r="181" spans="7:28" hidden="1" outlineLevel="1">
      <c r="G181" t="str">
        <v>2021/12</v>
      </c>
      <c r="H181" t="str">
        <v>2020/12</v>
      </c>
      <c r="I181" t="str">
        <v>2019/12</v>
      </c>
      <c r="J181" s="8" t="str">
        <v>na</v>
      </c>
      <c r="K181" s="8">
        <v>2019</v>
      </c>
      <c r="L181" s="8">
        <v>1500</v>
      </c>
      <c r="M181" s="8">
        <v>0</v>
      </c>
      <c r="N181" s="8" t="e">
        <v>#VALUE!</v>
      </c>
      <c r="O181" s="8" t="str">
        <v/>
      </c>
      <c r="P181">
        <v>0</v>
      </c>
      <c r="Q181" t="str">
        <v>比較月１</v>
      </c>
      <c r="R181" t="str">
        <v>2020/12</v>
      </c>
      <c r="S181" t="str">
        <v>2021/12</v>
      </c>
      <c r="T181" s="8" t="e">
        <v>#VALUE!</v>
      </c>
      <c r="U181" s="6" t="str">
        <v>na</v>
      </c>
      <c r="V181" s="7">
        <v>2019</v>
      </c>
    </row>
    <row r="182" spans="7:28" hidden="1" outlineLevel="1"/>
    <row r="183" spans="7:28" hidden="1" outlineLevel="1">
      <c r="G183" s="1" t="s">
        <v>147</v>
      </c>
    </row>
    <row r="184" spans="7:28" hidden="1" outlineLevel="1">
      <c r="G184" t="s">
        <v>117</v>
      </c>
      <c r="H184" t="s">
        <v>108</v>
      </c>
      <c r="I184" t="s">
        <v>109</v>
      </c>
      <c r="J184" s="8" t="s">
        <v>118</v>
      </c>
      <c r="K184" s="8" t="s">
        <v>119</v>
      </c>
      <c r="L184" s="8" t="s">
        <v>120</v>
      </c>
      <c r="M184" s="8"/>
      <c r="N184" s="8" t="s">
        <v>121</v>
      </c>
      <c r="O184" s="8" t="s">
        <v>121</v>
      </c>
      <c r="Q184" t="s">
        <v>122</v>
      </c>
      <c r="R184" t="s">
        <v>123</v>
      </c>
      <c r="S184" t="s">
        <v>117</v>
      </c>
      <c r="T184" t="s">
        <v>124</v>
      </c>
      <c r="U184" t="s">
        <v>118</v>
      </c>
      <c r="V184" t="s">
        <v>125</v>
      </c>
      <c r="X184" t="s">
        <v>127</v>
      </c>
    </row>
    <row r="185" spans="7:28" hidden="1" outlineLevel="1">
      <c r="G185" t="str" cm="1">
        <f t="array" ref="G185:V190">_xlfn._xlws.SORT(G27:V32,14,1,0)</f>
        <v>2021/11</v>
      </c>
      <c r="H185" t="str">
        <v>2020/11</v>
      </c>
      <c r="I185" t="str">
        <v>2019/11</v>
      </c>
      <c r="J185" s="8">
        <v>1610</v>
      </c>
      <c r="K185" s="8">
        <v>2000</v>
      </c>
      <c r="L185" s="8">
        <v>1500</v>
      </c>
      <c r="M185" s="8">
        <v>0</v>
      </c>
      <c r="N185" s="8">
        <v>-390</v>
      </c>
      <c r="O185" s="8">
        <v>110</v>
      </c>
      <c r="P185">
        <v>0</v>
      </c>
      <c r="Q185" t="str">
        <v>比較月１</v>
      </c>
      <c r="R185" t="str">
        <v>2020/11</v>
      </c>
      <c r="S185" t="str">
        <v>2021/11</v>
      </c>
      <c r="T185" s="8">
        <v>-390</v>
      </c>
      <c r="U185" s="8">
        <v>1610</v>
      </c>
      <c r="V185" s="8">
        <v>2000</v>
      </c>
      <c r="X185" s="13" t="s">
        <v>129</v>
      </c>
      <c r="Y185" s="11">
        <f>SUM(V185:V187)</f>
        <v>6000</v>
      </c>
      <c r="Z185">
        <f>COUNTIF(T185:V187,"#VALUE!")</f>
        <v>0</v>
      </c>
    </row>
    <row r="186" spans="7:28" hidden="1" outlineLevel="1">
      <c r="G186" t="str">
        <v>2021/9</v>
      </c>
      <c r="H186" t="str">
        <v>2020/9</v>
      </c>
      <c r="I186" t="str">
        <v>2019/9</v>
      </c>
      <c r="J186" s="8">
        <v>1719</v>
      </c>
      <c r="K186" s="8">
        <v>2000</v>
      </c>
      <c r="L186" s="8">
        <v>1500</v>
      </c>
      <c r="M186" s="8">
        <v>0</v>
      </c>
      <c r="N186" s="8">
        <v>-281</v>
      </c>
      <c r="O186" s="8">
        <v>219</v>
      </c>
      <c r="P186">
        <v>0</v>
      </c>
      <c r="Q186" t="str">
        <v>比較月１</v>
      </c>
      <c r="R186" t="str">
        <v>2020/9</v>
      </c>
      <c r="S186" t="str">
        <v>2021/9</v>
      </c>
      <c r="T186" s="8">
        <v>-281</v>
      </c>
      <c r="U186" s="8">
        <v>1719</v>
      </c>
      <c r="V186" s="8">
        <v>2000</v>
      </c>
      <c r="X186" s="14" t="s">
        <v>130</v>
      </c>
      <c r="Y186" s="11">
        <f>SUM(U185:U187)</f>
        <v>5162</v>
      </c>
    </row>
    <row r="187" spans="7:28" hidden="1" outlineLevel="1">
      <c r="G187" t="str">
        <v>2021/8</v>
      </c>
      <c r="H187" t="str">
        <v>2020/8</v>
      </c>
      <c r="I187" t="str">
        <v>2019/8</v>
      </c>
      <c r="J187" s="8">
        <v>1833</v>
      </c>
      <c r="K187" s="8">
        <v>2000</v>
      </c>
      <c r="L187" s="8">
        <v>1500</v>
      </c>
      <c r="M187" s="8">
        <v>0</v>
      </c>
      <c r="N187" s="8">
        <v>-167</v>
      </c>
      <c r="O187" s="8">
        <v>333</v>
      </c>
      <c r="P187">
        <v>0</v>
      </c>
      <c r="Q187" t="str">
        <v>比較月１</v>
      </c>
      <c r="R187" t="str">
        <v>2020/8</v>
      </c>
      <c r="S187" t="str">
        <v>2021/8</v>
      </c>
      <c r="T187" s="8">
        <v>-167</v>
      </c>
      <c r="U187" s="8">
        <v>1833</v>
      </c>
      <c r="V187" s="8">
        <v>2000</v>
      </c>
      <c r="W187">
        <f>IF(Y187&gt;=0.1,2,1)</f>
        <v>2</v>
      </c>
      <c r="X187" s="14" t="s">
        <v>131</v>
      </c>
      <c r="Y187" s="12">
        <f>1-Y186/Y185</f>
        <v>0.13966666666666672</v>
      </c>
      <c r="Z187" s="10" t="s">
        <v>111</v>
      </c>
      <c r="AA187">
        <f>IF(Z185=1,1,IF(Y187&gt;=0.1,2,1))</f>
        <v>2</v>
      </c>
      <c r="AB187" t="str">
        <f>IF(Z185&gt;=1,"この６カ月では満たしません",IF(Y187&gt;=0.1,G183&amp;"で"&amp;"対象月を"&amp;S185&amp;"、"&amp;S186&amp;"、"&amp;S187&amp;"、"&amp;"比較月を"&amp;R185&amp;"、"&amp;R186&amp;"、"&amp;R187&amp;"として売上減少要件①を満たします","この６カ月では満たしません"))</f>
        <v>2021/8から連続する６カ月で対象月を2021/11、2021/9、2021/8、比較月を2020/11、2020/9、2020/8として売上減少要件①を満たします</v>
      </c>
    </row>
    <row r="188" spans="7:28" hidden="1" outlineLevel="1">
      <c r="G188" t="str">
        <v>2021/10</v>
      </c>
      <c r="H188" t="str">
        <v>2020/10</v>
      </c>
      <c r="I188" t="str">
        <v>2019/10</v>
      </c>
      <c r="J188" s="8">
        <v>1881</v>
      </c>
      <c r="K188" s="8">
        <v>2000</v>
      </c>
      <c r="L188" s="8">
        <v>1500</v>
      </c>
      <c r="M188" s="8">
        <v>0</v>
      </c>
      <c r="N188" s="8">
        <v>-119</v>
      </c>
      <c r="O188" s="8">
        <v>381</v>
      </c>
      <c r="P188">
        <v>0</v>
      </c>
      <c r="Q188" t="str">
        <v>比較月１</v>
      </c>
      <c r="R188" t="str">
        <v>2020/10</v>
      </c>
      <c r="S188" t="str">
        <v>2021/10</v>
      </c>
      <c r="T188" s="8">
        <v>-119</v>
      </c>
      <c r="U188" s="8">
        <v>1881</v>
      </c>
      <c r="V188" s="8">
        <v>2000</v>
      </c>
    </row>
    <row r="189" spans="7:28" hidden="1" outlineLevel="1">
      <c r="G189" t="str">
        <v>2021/12</v>
      </c>
      <c r="H189" t="str">
        <v>2020/12</v>
      </c>
      <c r="I189" t="str">
        <v>2019/12</v>
      </c>
      <c r="J189" s="8" t="str">
        <v>na</v>
      </c>
      <c r="K189" s="8">
        <v>2019</v>
      </c>
      <c r="L189" s="8">
        <v>1500</v>
      </c>
      <c r="M189" s="8">
        <v>0</v>
      </c>
      <c r="N189" s="8" t="e">
        <v>#VALUE!</v>
      </c>
      <c r="O189" s="8" t="str">
        <v/>
      </c>
      <c r="P189">
        <v>0</v>
      </c>
      <c r="Q189" t="str">
        <v>比較月１</v>
      </c>
      <c r="R189" t="str">
        <v>2020/12</v>
      </c>
      <c r="S189" t="str">
        <v>2021/12</v>
      </c>
      <c r="T189" s="8" t="e">
        <v>#VALUE!</v>
      </c>
      <c r="U189" s="8" t="str">
        <v>na</v>
      </c>
      <c r="V189" s="8">
        <v>2019</v>
      </c>
    </row>
    <row r="190" spans="7:28" hidden="1" outlineLevel="1">
      <c r="G190" t="str">
        <v>2022/1</v>
      </c>
      <c r="H190" t="str">
        <v>2021/1</v>
      </c>
      <c r="I190" t="str">
        <v>2020/1</v>
      </c>
      <c r="J190" s="8" t="str">
        <v>na</v>
      </c>
      <c r="K190" s="8">
        <v>1647</v>
      </c>
      <c r="L190" s="8">
        <v>1500</v>
      </c>
      <c r="M190" s="8">
        <v>0</v>
      </c>
      <c r="N190" s="8" t="e">
        <v>#VALUE!</v>
      </c>
      <c r="O190" s="8" t="str">
        <v/>
      </c>
      <c r="P190">
        <v>0</v>
      </c>
      <c r="Q190" t="str">
        <v>比較月１</v>
      </c>
      <c r="R190" t="str">
        <v>2021/1</v>
      </c>
      <c r="S190" t="str">
        <v>2022/1</v>
      </c>
      <c r="T190" s="8" t="e">
        <v>#VALUE!</v>
      </c>
      <c r="U190" s="6" t="str">
        <v>na</v>
      </c>
      <c r="V190" s="7">
        <v>1647</v>
      </c>
    </row>
    <row r="191" spans="7:28" hidden="1" outlineLevel="1"/>
    <row r="192" spans="7:28" hidden="1" outlineLevel="1">
      <c r="G192" s="1" t="s">
        <v>148</v>
      </c>
    </row>
    <row r="193" spans="7:28" hidden="1" outlineLevel="1">
      <c r="G193" t="s">
        <v>117</v>
      </c>
      <c r="H193" t="s">
        <v>108</v>
      </c>
      <c r="I193" t="s">
        <v>109</v>
      </c>
      <c r="J193" s="8" t="s">
        <v>118</v>
      </c>
      <c r="K193" s="8" t="s">
        <v>119</v>
      </c>
      <c r="L193" s="8" t="s">
        <v>120</v>
      </c>
      <c r="M193" s="8"/>
      <c r="N193" s="8" t="s">
        <v>121</v>
      </c>
      <c r="O193" s="8" t="s">
        <v>121</v>
      </c>
      <c r="Q193" t="s">
        <v>122</v>
      </c>
      <c r="R193" t="s">
        <v>123</v>
      </c>
      <c r="S193" t="s">
        <v>117</v>
      </c>
      <c r="T193" t="s">
        <v>124</v>
      </c>
      <c r="U193" t="s">
        <v>118</v>
      </c>
      <c r="V193" t="s">
        <v>125</v>
      </c>
      <c r="X193" t="s">
        <v>127</v>
      </c>
    </row>
    <row r="194" spans="7:28" hidden="1" outlineLevel="1">
      <c r="G194" t="str" cm="1">
        <f t="array" ref="G194:V199">_xlfn._xlws.SORT(G28:V33,14,1,0)</f>
        <v>2021/11</v>
      </c>
      <c r="H194" t="str">
        <v>2020/11</v>
      </c>
      <c r="I194" t="str">
        <v>2019/11</v>
      </c>
      <c r="J194" s="8">
        <v>1610</v>
      </c>
      <c r="K194" s="8">
        <v>2000</v>
      </c>
      <c r="L194" s="8">
        <v>1500</v>
      </c>
      <c r="M194" s="8">
        <v>0</v>
      </c>
      <c r="N194" s="8">
        <v>-390</v>
      </c>
      <c r="O194" s="8">
        <v>110</v>
      </c>
      <c r="P194">
        <v>0</v>
      </c>
      <c r="Q194" t="str">
        <v>比較月１</v>
      </c>
      <c r="R194" t="str">
        <v>2020/11</v>
      </c>
      <c r="S194" t="str">
        <v>2021/11</v>
      </c>
      <c r="T194" s="8">
        <v>-390</v>
      </c>
      <c r="U194" s="8">
        <v>1610</v>
      </c>
      <c r="V194" s="8">
        <v>2000</v>
      </c>
      <c r="X194" s="13" t="s">
        <v>129</v>
      </c>
      <c r="Y194" s="11">
        <f>SUM(V194:V196)</f>
        <v>6000</v>
      </c>
      <c r="Z194">
        <f>COUNTIF(T194:V196,"#VALUE!")</f>
        <v>0</v>
      </c>
    </row>
    <row r="195" spans="7:28" hidden="1" outlineLevel="1">
      <c r="G195" t="str">
        <v>2021/9</v>
      </c>
      <c r="H195" t="str">
        <v>2020/9</v>
      </c>
      <c r="I195" t="str">
        <v>2019/9</v>
      </c>
      <c r="J195" s="8">
        <v>1719</v>
      </c>
      <c r="K195" s="8">
        <v>2000</v>
      </c>
      <c r="L195" s="8">
        <v>1500</v>
      </c>
      <c r="M195" s="8">
        <v>0</v>
      </c>
      <c r="N195" s="8">
        <v>-281</v>
      </c>
      <c r="O195" s="8">
        <v>219</v>
      </c>
      <c r="P195">
        <v>0</v>
      </c>
      <c r="Q195" t="str">
        <v>比較月１</v>
      </c>
      <c r="R195" t="str">
        <v>2020/9</v>
      </c>
      <c r="S195" t="str">
        <v>2021/9</v>
      </c>
      <c r="T195" s="8">
        <v>-281</v>
      </c>
      <c r="U195" s="8">
        <v>1719</v>
      </c>
      <c r="V195" s="8">
        <v>2000</v>
      </c>
      <c r="X195" s="14" t="s">
        <v>130</v>
      </c>
      <c r="Y195" s="11">
        <f>SUM(U194:U196)</f>
        <v>5210</v>
      </c>
    </row>
    <row r="196" spans="7:28" hidden="1" outlineLevel="1">
      <c r="G196" t="str">
        <v>2021/10</v>
      </c>
      <c r="H196" t="str">
        <v>2020/10</v>
      </c>
      <c r="I196" t="str">
        <v>2019/10</v>
      </c>
      <c r="J196" s="8">
        <v>1881</v>
      </c>
      <c r="K196" s="8">
        <v>2000</v>
      </c>
      <c r="L196" s="8">
        <v>1500</v>
      </c>
      <c r="M196" s="8">
        <v>0</v>
      </c>
      <c r="N196" s="8">
        <v>-119</v>
      </c>
      <c r="O196" s="8">
        <v>381</v>
      </c>
      <c r="P196">
        <v>0</v>
      </c>
      <c r="Q196" t="str">
        <v>比較月１</v>
      </c>
      <c r="R196" t="str">
        <v>2020/10</v>
      </c>
      <c r="S196" t="str">
        <v>2021/10</v>
      </c>
      <c r="T196" s="8">
        <v>-119</v>
      </c>
      <c r="U196" s="8">
        <v>1881</v>
      </c>
      <c r="V196" s="8">
        <v>2000</v>
      </c>
      <c r="W196">
        <f>IF(Y196&gt;=0.1,2,1)</f>
        <v>2</v>
      </c>
      <c r="X196" s="14" t="s">
        <v>131</v>
      </c>
      <c r="Y196" s="12">
        <f>1-Y195/Y194</f>
        <v>0.13166666666666671</v>
      </c>
      <c r="Z196" s="10" t="s">
        <v>111</v>
      </c>
      <c r="AA196">
        <f>IF(Z194=1,1,IF(Y196&gt;=0.1,2,1))</f>
        <v>2</v>
      </c>
      <c r="AB196" t="str">
        <f>IF(Z194&gt;=1,"この６カ月では満たしません",IF(Y196&gt;=0.1,G192&amp;"で"&amp;"対象月を"&amp;S194&amp;"、"&amp;S195&amp;"、"&amp;S196&amp;"、"&amp;"比較月を"&amp;R194&amp;"、"&amp;R195&amp;"、"&amp;R196&amp;"として売上減少要件①を満たします","この６カ月では満たしません"))</f>
        <v>2021/9から連続する６カ月で対象月を2021/11、2021/9、2021/10、比較月を2020/11、2020/9、2020/10として売上減少要件①を満たします</v>
      </c>
    </row>
    <row r="197" spans="7:28" hidden="1" outlineLevel="1">
      <c r="G197" t="str">
        <v>2021/12</v>
      </c>
      <c r="H197" t="str">
        <v>2020/12</v>
      </c>
      <c r="I197" t="str">
        <v>2019/12</v>
      </c>
      <c r="J197" s="8" t="str">
        <v>na</v>
      </c>
      <c r="K197" s="8">
        <v>2019</v>
      </c>
      <c r="L197" s="8">
        <v>1500</v>
      </c>
      <c r="M197" s="8">
        <v>0</v>
      </c>
      <c r="N197" s="8" t="e">
        <v>#VALUE!</v>
      </c>
      <c r="O197" s="8" t="str">
        <v/>
      </c>
      <c r="P197">
        <v>0</v>
      </c>
      <c r="Q197" t="str">
        <v>比較月１</v>
      </c>
      <c r="R197" t="str">
        <v>2020/12</v>
      </c>
      <c r="S197" t="str">
        <v>2021/12</v>
      </c>
      <c r="T197" s="8" t="e">
        <v>#VALUE!</v>
      </c>
      <c r="U197" s="8" t="str">
        <v>na</v>
      </c>
      <c r="V197" s="8">
        <v>2019</v>
      </c>
    </row>
    <row r="198" spans="7:28" hidden="1" outlineLevel="1">
      <c r="G198" t="str">
        <v>2022/1</v>
      </c>
      <c r="H198" t="str">
        <v>2021/1</v>
      </c>
      <c r="I198" t="str">
        <v>2020/1</v>
      </c>
      <c r="J198" s="8" t="str">
        <v>na</v>
      </c>
      <c r="K198" s="8">
        <v>1647</v>
      </c>
      <c r="L198" s="8">
        <v>1500</v>
      </c>
      <c r="M198" s="8">
        <v>0</v>
      </c>
      <c r="N198" s="8" t="e">
        <v>#VALUE!</v>
      </c>
      <c r="O198" s="8" t="str">
        <v/>
      </c>
      <c r="P198">
        <v>0</v>
      </c>
      <c r="Q198" t="str">
        <v>比較月１</v>
      </c>
      <c r="R198" t="str">
        <v>2021/1</v>
      </c>
      <c r="S198" t="str">
        <v>2022/1</v>
      </c>
      <c r="T198" s="8" t="e">
        <v>#VALUE!</v>
      </c>
      <c r="U198" s="8" t="str">
        <v>na</v>
      </c>
      <c r="V198" s="8">
        <v>1647</v>
      </c>
    </row>
    <row r="199" spans="7:28" hidden="1" outlineLevel="1">
      <c r="G199" t="str">
        <v>2022/2</v>
      </c>
      <c r="H199" t="str">
        <v>2021/2</v>
      </c>
      <c r="I199" t="str">
        <v>2020/2</v>
      </c>
      <c r="J199" s="8" t="str">
        <v>na</v>
      </c>
      <c r="K199" s="8">
        <v>1735</v>
      </c>
      <c r="L199" s="8">
        <v>1500</v>
      </c>
      <c r="M199" s="8">
        <v>0</v>
      </c>
      <c r="N199" s="8" t="e">
        <v>#VALUE!</v>
      </c>
      <c r="O199" s="8" t="str">
        <v/>
      </c>
      <c r="P199">
        <v>0</v>
      </c>
      <c r="Q199" t="str">
        <v>比較月１</v>
      </c>
      <c r="R199" t="str">
        <v>2021/2</v>
      </c>
      <c r="S199" t="str">
        <v>2022/2</v>
      </c>
      <c r="T199" s="8" t="e">
        <v>#VALUE!</v>
      </c>
      <c r="U199" s="6" t="str">
        <v>na</v>
      </c>
      <c r="V199" s="7">
        <v>1735</v>
      </c>
    </row>
    <row r="200" spans="7:28" hidden="1" outlineLevel="1"/>
    <row r="201" spans="7:28" hidden="1" outlineLevel="1">
      <c r="G201" s="1" t="s">
        <v>149</v>
      </c>
    </row>
    <row r="202" spans="7:28" hidden="1" outlineLevel="1">
      <c r="G202" t="s">
        <v>117</v>
      </c>
      <c r="H202" t="s">
        <v>108</v>
      </c>
      <c r="I202" t="s">
        <v>109</v>
      </c>
      <c r="J202" s="8" t="s">
        <v>118</v>
      </c>
      <c r="K202" s="8" t="s">
        <v>119</v>
      </c>
      <c r="L202" s="8" t="s">
        <v>120</v>
      </c>
      <c r="M202" s="8"/>
      <c r="N202" s="8" t="s">
        <v>121</v>
      </c>
      <c r="O202" s="8" t="s">
        <v>121</v>
      </c>
      <c r="Q202" t="s">
        <v>122</v>
      </c>
      <c r="R202" t="s">
        <v>123</v>
      </c>
      <c r="S202" t="s">
        <v>117</v>
      </c>
      <c r="T202" t="s">
        <v>124</v>
      </c>
      <c r="U202" t="s">
        <v>118</v>
      </c>
      <c r="V202" t="s">
        <v>125</v>
      </c>
      <c r="X202" t="s">
        <v>127</v>
      </c>
    </row>
    <row r="203" spans="7:28" hidden="1" outlineLevel="1">
      <c r="G203" t="str" cm="1">
        <f t="array" ref="G203:V208">_xlfn._xlws.SORT(G29:V34,14,1,0)</f>
        <v>2021/11</v>
      </c>
      <c r="H203" t="str">
        <v>2020/11</v>
      </c>
      <c r="I203" t="str">
        <v>2019/11</v>
      </c>
      <c r="J203" s="8">
        <v>1610</v>
      </c>
      <c r="K203" s="8">
        <v>2000</v>
      </c>
      <c r="L203" s="8">
        <v>1500</v>
      </c>
      <c r="M203" s="8">
        <v>0</v>
      </c>
      <c r="N203" s="8">
        <v>-390</v>
      </c>
      <c r="O203" s="8">
        <v>110</v>
      </c>
      <c r="P203">
        <v>0</v>
      </c>
      <c r="Q203" t="str">
        <v>比較月１</v>
      </c>
      <c r="R203" t="str">
        <v>2020/11</v>
      </c>
      <c r="S203" t="str">
        <v>2021/11</v>
      </c>
      <c r="T203" s="8">
        <v>-390</v>
      </c>
      <c r="U203" s="8">
        <v>1610</v>
      </c>
      <c r="V203" s="8">
        <v>2000</v>
      </c>
      <c r="X203" s="13" t="s">
        <v>129</v>
      </c>
      <c r="Y203" s="11">
        <f>SUM(V203:V205)</f>
        <v>6019</v>
      </c>
      <c r="Z203">
        <f>COUNTIF(T203:V205,"#VALUE!")</f>
        <v>1</v>
      </c>
    </row>
    <row r="204" spans="7:28" hidden="1" outlineLevel="1">
      <c r="G204" t="str">
        <v>2021/10</v>
      </c>
      <c r="H204" t="str">
        <v>2020/10</v>
      </c>
      <c r="I204" t="str">
        <v>2019/10</v>
      </c>
      <c r="J204" s="8">
        <v>1881</v>
      </c>
      <c r="K204" s="8">
        <v>2000</v>
      </c>
      <c r="L204" s="8">
        <v>1500</v>
      </c>
      <c r="M204" s="8">
        <v>0</v>
      </c>
      <c r="N204" s="8">
        <v>-119</v>
      </c>
      <c r="O204" s="8">
        <v>381</v>
      </c>
      <c r="P204">
        <v>0</v>
      </c>
      <c r="Q204" t="str">
        <v>比較月１</v>
      </c>
      <c r="R204" t="str">
        <v>2020/10</v>
      </c>
      <c r="S204" t="str">
        <v>2021/10</v>
      </c>
      <c r="T204" s="8">
        <v>-119</v>
      </c>
      <c r="U204" s="8">
        <v>1881</v>
      </c>
      <c r="V204" s="8">
        <v>2000</v>
      </c>
      <c r="X204" s="14" t="s">
        <v>130</v>
      </c>
      <c r="Y204" s="11">
        <f>SUM(U203:U205)</f>
        <v>3491</v>
      </c>
    </row>
    <row r="205" spans="7:28" hidden="1" outlineLevel="1">
      <c r="G205" t="str">
        <v>2021/12</v>
      </c>
      <c r="H205" t="str">
        <v>2020/12</v>
      </c>
      <c r="I205" t="str">
        <v>2019/12</v>
      </c>
      <c r="J205" s="8" t="str">
        <v>na</v>
      </c>
      <c r="K205" s="8">
        <v>2019</v>
      </c>
      <c r="L205" s="8">
        <v>1500</v>
      </c>
      <c r="M205" s="8">
        <v>0</v>
      </c>
      <c r="N205" s="8" t="e">
        <v>#VALUE!</v>
      </c>
      <c r="O205" s="8" t="str">
        <v/>
      </c>
      <c r="P205">
        <v>0</v>
      </c>
      <c r="Q205" t="str">
        <v>比較月１</v>
      </c>
      <c r="R205" t="str">
        <v>2020/12</v>
      </c>
      <c r="S205" t="str">
        <v>2021/12</v>
      </c>
      <c r="T205" s="8" t="e">
        <v>#VALUE!</v>
      </c>
      <c r="U205" s="8" t="str">
        <v>na</v>
      </c>
      <c r="V205" s="8">
        <v>2019</v>
      </c>
      <c r="W205">
        <f>IF(Y205&gt;=0.1,2,1)</f>
        <v>2</v>
      </c>
      <c r="X205" s="14" t="s">
        <v>131</v>
      </c>
      <c r="Y205" s="12">
        <f>1-Y204/Y203</f>
        <v>0.4200033228110982</v>
      </c>
      <c r="Z205" s="10" t="s">
        <v>111</v>
      </c>
      <c r="AA205">
        <f>IF(Z203=1,1,IF(Y205&gt;=0.1,2,1))</f>
        <v>1</v>
      </c>
      <c r="AB205" t="str">
        <f>IF(Z203&gt;=1,"この６カ月では満たしません",IF(Y205&gt;=0.1,G201&amp;"で"&amp;"対象月を"&amp;S203&amp;"、"&amp;S204&amp;"、"&amp;S205&amp;"、"&amp;"比較月を"&amp;R203&amp;"、"&amp;R204&amp;"、"&amp;R205&amp;"として売上減少要件①を満たします","この６カ月では満たしません"))</f>
        <v>この６カ月では満たしません</v>
      </c>
    </row>
    <row r="206" spans="7:28" hidden="1" outlineLevel="1">
      <c r="G206" t="str">
        <v>2022/1</v>
      </c>
      <c r="H206" t="str">
        <v>2021/1</v>
      </c>
      <c r="I206" t="str">
        <v>2020/1</v>
      </c>
      <c r="J206" s="8" t="str">
        <v>na</v>
      </c>
      <c r="K206" s="8">
        <v>1647</v>
      </c>
      <c r="L206" s="8">
        <v>1500</v>
      </c>
      <c r="M206" s="8">
        <v>0</v>
      </c>
      <c r="N206" s="8" t="e">
        <v>#VALUE!</v>
      </c>
      <c r="O206" s="8" t="str">
        <v/>
      </c>
      <c r="P206">
        <v>0</v>
      </c>
      <c r="Q206" t="str">
        <v>比較月１</v>
      </c>
      <c r="R206" t="str">
        <v>2021/1</v>
      </c>
      <c r="S206" t="str">
        <v>2022/1</v>
      </c>
      <c r="T206" s="8" t="e">
        <v>#VALUE!</v>
      </c>
      <c r="U206" s="8" t="str">
        <v>na</v>
      </c>
      <c r="V206" s="8">
        <v>1647</v>
      </c>
    </row>
    <row r="207" spans="7:28" hidden="1" outlineLevel="1">
      <c r="G207" t="str">
        <v>2022/2</v>
      </c>
      <c r="H207" t="str">
        <v>2021/2</v>
      </c>
      <c r="I207" t="str">
        <v>2020/2</v>
      </c>
      <c r="J207" s="8" t="str">
        <v>na</v>
      </c>
      <c r="K207" s="8">
        <v>1735</v>
      </c>
      <c r="L207" s="8">
        <v>1500</v>
      </c>
      <c r="M207" s="8">
        <v>0</v>
      </c>
      <c r="N207" s="8" t="e">
        <v>#VALUE!</v>
      </c>
      <c r="O207" s="8" t="str">
        <v/>
      </c>
      <c r="P207">
        <v>0</v>
      </c>
      <c r="Q207" t="str">
        <v>比較月１</v>
      </c>
      <c r="R207" t="str">
        <v>2021/2</v>
      </c>
      <c r="S207" t="str">
        <v>2022/2</v>
      </c>
      <c r="T207" s="8" t="e">
        <v>#VALUE!</v>
      </c>
      <c r="U207" s="8" t="str">
        <v>na</v>
      </c>
      <c r="V207" s="8">
        <v>1735</v>
      </c>
    </row>
    <row r="208" spans="7:28" hidden="1" outlineLevel="1">
      <c r="G208" t="str">
        <v>2022/3</v>
      </c>
      <c r="H208" t="str">
        <v>2021/3</v>
      </c>
      <c r="I208" t="str">
        <v>2020/3</v>
      </c>
      <c r="J208" s="8" t="str">
        <v>na</v>
      </c>
      <c r="K208" s="8">
        <v>2074</v>
      </c>
      <c r="L208" s="8">
        <v>1500</v>
      </c>
      <c r="M208" s="8">
        <v>0</v>
      </c>
      <c r="N208" s="8" t="e">
        <v>#VALUE!</v>
      </c>
      <c r="O208" s="8" t="str">
        <v/>
      </c>
      <c r="P208">
        <v>0</v>
      </c>
      <c r="Q208" t="str">
        <v>比較月１</v>
      </c>
      <c r="R208" t="str">
        <v>2021/3</v>
      </c>
      <c r="S208" t="str">
        <v>2022/3</v>
      </c>
      <c r="T208" s="8" t="e">
        <v>#VALUE!</v>
      </c>
      <c r="U208" s="6" t="str">
        <v>na</v>
      </c>
      <c r="V208" s="7">
        <v>2074</v>
      </c>
    </row>
    <row r="209" spans="7:29" hidden="1" outlineLevel="1"/>
    <row r="210" spans="7:29" hidden="1" outlineLevel="1">
      <c r="G210" s="17" t="s">
        <v>153</v>
      </c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</row>
    <row r="211" spans="7:29" ht="19.5" hidden="1" outlineLevel="1" thickBot="1"/>
    <row r="212" spans="7:29" ht="19.5" hidden="1" outlineLevel="1" thickBot="1">
      <c r="G212" s="1" t="s">
        <v>154</v>
      </c>
      <c r="AA212" s="26">
        <f>IFERROR(IF(VLOOKUP(2,$AA$216:$AA$315,1,0)=2,2,1),1)</f>
        <v>2</v>
      </c>
      <c r="AB212" t="s">
        <v>169</v>
      </c>
    </row>
    <row r="213" spans="7:29" hidden="1" outlineLevel="1">
      <c r="G213" t="s">
        <v>117</v>
      </c>
      <c r="H213" t="s">
        <v>108</v>
      </c>
      <c r="I213" t="s">
        <v>109</v>
      </c>
      <c r="J213" s="8" t="s">
        <v>118</v>
      </c>
      <c r="K213" s="8" t="s">
        <v>119</v>
      </c>
      <c r="L213" s="8" t="s">
        <v>120</v>
      </c>
      <c r="M213" s="8"/>
      <c r="N213" s="8" t="s">
        <v>121</v>
      </c>
      <c r="O213" s="8" t="s">
        <v>121</v>
      </c>
      <c r="Q213" t="s">
        <v>122</v>
      </c>
      <c r="R213" t="s">
        <v>123</v>
      </c>
      <c r="S213" t="s">
        <v>117</v>
      </c>
      <c r="T213" t="s">
        <v>124</v>
      </c>
      <c r="U213" t="s">
        <v>118</v>
      </c>
      <c r="V213" t="s">
        <v>125</v>
      </c>
      <c r="X213" t="s">
        <v>127</v>
      </c>
    </row>
    <row r="214" spans="7:29" hidden="1" outlineLevel="1">
      <c r="G214" t="str" cm="1">
        <f t="array" ref="G214:V219">_xlfn._xlws.SORT(G17:V22,14,1,0)</f>
        <v>2021/1</v>
      </c>
      <c r="H214" t="str">
        <v>2020/1</v>
      </c>
      <c r="I214" t="str">
        <v>2019/1</v>
      </c>
      <c r="J214" s="8">
        <v>1647</v>
      </c>
      <c r="K214" s="8">
        <v>1500</v>
      </c>
      <c r="L214" s="8">
        <v>1500</v>
      </c>
      <c r="M214" s="8">
        <v>0</v>
      </c>
      <c r="N214" s="8">
        <v>147</v>
      </c>
      <c r="O214" s="8">
        <v>147</v>
      </c>
      <c r="P214">
        <v>0</v>
      </c>
      <c r="Q214" t="str">
        <v>比較月２</v>
      </c>
      <c r="R214" t="str">
        <v>2019/1</v>
      </c>
      <c r="S214" t="str">
        <v>2021/1</v>
      </c>
      <c r="T214" s="8">
        <v>147</v>
      </c>
      <c r="U214" s="8">
        <v>1647</v>
      </c>
      <c r="V214" s="8">
        <v>1500</v>
      </c>
      <c r="X214" s="13" t="s">
        <v>129</v>
      </c>
      <c r="Y214" s="11">
        <f>SUM(V214:V216)</f>
        <v>4500</v>
      </c>
      <c r="Z214">
        <f>COUNTIF(T214:V216,"#VALUE!")</f>
        <v>0</v>
      </c>
    </row>
    <row r="215" spans="7:29" hidden="1" outlineLevel="1">
      <c r="G215" t="str">
        <v>2021/2</v>
      </c>
      <c r="H215" t="str">
        <v>2020/2</v>
      </c>
      <c r="I215" t="str">
        <v>2019/2</v>
      </c>
      <c r="J215" s="8">
        <v>1735</v>
      </c>
      <c r="K215" s="8">
        <v>1500</v>
      </c>
      <c r="L215" s="8">
        <v>1500</v>
      </c>
      <c r="M215" s="8">
        <v>0</v>
      </c>
      <c r="N215" s="8">
        <v>235</v>
      </c>
      <c r="O215" s="8">
        <v>235</v>
      </c>
      <c r="P215">
        <v>0</v>
      </c>
      <c r="Q215" t="str">
        <v>比較月２</v>
      </c>
      <c r="R215" t="str">
        <v>2019/2</v>
      </c>
      <c r="S215" t="str">
        <v>2021/2</v>
      </c>
      <c r="T215" s="8">
        <v>235</v>
      </c>
      <c r="U215" s="8">
        <v>1735</v>
      </c>
      <c r="V215" s="8">
        <v>1500</v>
      </c>
      <c r="X215" s="14" t="s">
        <v>130</v>
      </c>
      <c r="Y215" s="11">
        <f>SUM(U214:U216)</f>
        <v>5382</v>
      </c>
    </row>
    <row r="216" spans="7:29" hidden="1" outlineLevel="1">
      <c r="G216" t="str">
        <v>2020/10</v>
      </c>
      <c r="H216" t="str">
        <v>2019/10</v>
      </c>
      <c r="I216" t="str">
        <v>NA</v>
      </c>
      <c r="J216" s="8">
        <v>2000</v>
      </c>
      <c r="K216" s="8">
        <v>1500</v>
      </c>
      <c r="L216" s="8" t="str">
        <v/>
      </c>
      <c r="M216" s="8">
        <v>0</v>
      </c>
      <c r="N216" s="8">
        <v>500</v>
      </c>
      <c r="O216" s="8" t="str">
        <v/>
      </c>
      <c r="P216">
        <v>0</v>
      </c>
      <c r="Q216" t="str">
        <v>比較月１</v>
      </c>
      <c r="R216" t="str">
        <v>2019/10</v>
      </c>
      <c r="S216" t="str">
        <v>2020/10</v>
      </c>
      <c r="T216" s="8">
        <v>500</v>
      </c>
      <c r="U216" s="8">
        <v>2000</v>
      </c>
      <c r="V216" s="8">
        <v>1500</v>
      </c>
      <c r="W216">
        <f>IF(Y216&gt;=0.1,2,1)</f>
        <v>1</v>
      </c>
      <c r="X216" s="14" t="s">
        <v>131</v>
      </c>
      <c r="Y216" s="12">
        <f>1-Y215/Y214</f>
        <v>-0.19599999999999995</v>
      </c>
      <c r="Z216" s="10" t="s">
        <v>111</v>
      </c>
      <c r="AA216">
        <f>IF(Z214&gt;=1,1,IF(Y216&gt;=0.05,2,1))</f>
        <v>1</v>
      </c>
      <c r="AB216" t="str">
        <f>IF(Z214&gt;=1,"この６カ月では満たしません",IF(Y216&gt;=0.05,G212&amp;"で"&amp;"対象月を"&amp;S214&amp;"、"&amp;S215&amp;"、"&amp;S216&amp;"、"&amp;"比較月を"&amp;R214&amp;"、"&amp;R215&amp;"、"&amp;R216&amp;"として売上減少要件②を満たします","この６カ月では満たしません"))</f>
        <v>この６カ月では満たしません</v>
      </c>
    </row>
    <row r="217" spans="7:29" hidden="1" outlineLevel="1">
      <c r="G217" t="str">
        <v>2020/11</v>
      </c>
      <c r="H217" t="str">
        <v>2019/11</v>
      </c>
      <c r="I217" t="str">
        <v>NA</v>
      </c>
      <c r="J217" s="8">
        <v>2000</v>
      </c>
      <c r="K217" s="8">
        <v>1500</v>
      </c>
      <c r="L217" s="8" t="str">
        <v/>
      </c>
      <c r="M217" s="8">
        <v>0</v>
      </c>
      <c r="N217" s="8">
        <v>500</v>
      </c>
      <c r="O217" s="8" t="str">
        <v/>
      </c>
      <c r="P217">
        <v>0</v>
      </c>
      <c r="Q217" t="str">
        <v>比較月１</v>
      </c>
      <c r="R217" t="str">
        <v>2019/11</v>
      </c>
      <c r="S217" t="str">
        <v>2020/11</v>
      </c>
      <c r="T217" s="8">
        <v>500</v>
      </c>
      <c r="U217" s="8">
        <v>2000</v>
      </c>
      <c r="V217" s="8">
        <v>1500</v>
      </c>
    </row>
    <row r="218" spans="7:29" hidden="1" outlineLevel="1">
      <c r="G218" t="str">
        <v>2020/12</v>
      </c>
      <c r="H218" t="str">
        <v>2019/12</v>
      </c>
      <c r="I218" t="str">
        <v>NA</v>
      </c>
      <c r="J218" s="8">
        <v>2019</v>
      </c>
      <c r="K218" s="8">
        <v>1500</v>
      </c>
      <c r="L218" s="8" t="str">
        <v/>
      </c>
      <c r="M218" s="8">
        <v>0</v>
      </c>
      <c r="N218" s="8">
        <v>519</v>
      </c>
      <c r="O218" s="8" t="str">
        <v/>
      </c>
      <c r="P218">
        <v>0</v>
      </c>
      <c r="Q218" t="str">
        <v>比較月１</v>
      </c>
      <c r="R218" t="str">
        <v>2019/12</v>
      </c>
      <c r="S218" t="str">
        <v>2020/12</v>
      </c>
      <c r="T218" s="8">
        <v>519</v>
      </c>
      <c r="U218" s="8">
        <v>2019</v>
      </c>
      <c r="V218" s="8">
        <v>1500</v>
      </c>
    </row>
    <row r="219" spans="7:29" hidden="1" outlineLevel="1">
      <c r="G219" t="str">
        <v>2021/3</v>
      </c>
      <c r="H219" t="str">
        <v>2020/3</v>
      </c>
      <c r="I219" t="str">
        <v>2019/3</v>
      </c>
      <c r="J219" s="8">
        <v>2074</v>
      </c>
      <c r="K219" s="8">
        <v>1500</v>
      </c>
      <c r="L219" s="8">
        <v>1500</v>
      </c>
      <c r="M219" s="8">
        <v>0</v>
      </c>
      <c r="N219" s="8">
        <v>574</v>
      </c>
      <c r="O219" s="8">
        <v>574</v>
      </c>
      <c r="P219">
        <v>0</v>
      </c>
      <c r="Q219" t="str">
        <v>比較月２</v>
      </c>
      <c r="R219" t="str">
        <v>2019/3</v>
      </c>
      <c r="S219" t="str">
        <v>2021/3</v>
      </c>
      <c r="T219" s="8">
        <v>574</v>
      </c>
      <c r="U219" s="6">
        <v>2074</v>
      </c>
      <c r="V219" s="7">
        <v>1500</v>
      </c>
    </row>
    <row r="220" spans="7:29" hidden="1" outlineLevel="1"/>
    <row r="221" spans="7:29" hidden="1" outlineLevel="1">
      <c r="G221" s="1" t="s">
        <v>155</v>
      </c>
    </row>
    <row r="222" spans="7:29" hidden="1" outlineLevel="1">
      <c r="G222" t="s">
        <v>117</v>
      </c>
      <c r="H222" t="s">
        <v>108</v>
      </c>
      <c r="I222" t="s">
        <v>109</v>
      </c>
      <c r="J222" s="8" t="s">
        <v>118</v>
      </c>
      <c r="K222" s="8" t="s">
        <v>119</v>
      </c>
      <c r="L222" s="8" t="s">
        <v>120</v>
      </c>
      <c r="M222" s="8"/>
      <c r="N222" s="8" t="s">
        <v>121</v>
      </c>
      <c r="O222" s="8" t="s">
        <v>121</v>
      </c>
      <c r="Q222" t="s">
        <v>122</v>
      </c>
      <c r="R222" t="s">
        <v>123</v>
      </c>
      <c r="S222" t="s">
        <v>117</v>
      </c>
      <c r="T222" t="s">
        <v>124</v>
      </c>
      <c r="U222" t="s">
        <v>118</v>
      </c>
      <c r="V222" t="s">
        <v>125</v>
      </c>
      <c r="X222" t="s">
        <v>127</v>
      </c>
    </row>
    <row r="223" spans="7:29" hidden="1" outlineLevel="1">
      <c r="G223" t="str" cm="1">
        <f t="array" ref="G223:V228">_xlfn._xlws.SORT(G18:V23,14,1,0)</f>
        <v>2021/1</v>
      </c>
      <c r="H223" t="str">
        <v>2020/1</v>
      </c>
      <c r="I223" t="str">
        <v>2019/1</v>
      </c>
      <c r="J223" s="8">
        <v>1647</v>
      </c>
      <c r="K223" s="8">
        <v>1500</v>
      </c>
      <c r="L223" s="8">
        <v>1500</v>
      </c>
      <c r="M223" s="8">
        <v>0</v>
      </c>
      <c r="N223" s="8">
        <v>147</v>
      </c>
      <c r="O223" s="8">
        <v>147</v>
      </c>
      <c r="P223">
        <v>0</v>
      </c>
      <c r="Q223" t="str">
        <v>比較月２</v>
      </c>
      <c r="R223" t="str">
        <v>2019/1</v>
      </c>
      <c r="S223" t="str">
        <v>2021/1</v>
      </c>
      <c r="T223" s="8">
        <v>147</v>
      </c>
      <c r="U223" s="8">
        <v>1647</v>
      </c>
      <c r="V223" s="8">
        <v>1500</v>
      </c>
      <c r="X223" s="25" t="s">
        <v>129</v>
      </c>
      <c r="Y223" s="11">
        <f>SUM(V223:V225)</f>
        <v>4500</v>
      </c>
      <c r="Z223">
        <f>COUNTIF(T223:V225,"#VALUE!")</f>
        <v>0</v>
      </c>
    </row>
    <row r="224" spans="7:29" hidden="1" outlineLevel="1">
      <c r="G224" t="str">
        <v>2021/2</v>
      </c>
      <c r="H224" t="str">
        <v>2020/2</v>
      </c>
      <c r="I224" t="str">
        <v>2019/2</v>
      </c>
      <c r="J224" s="8">
        <v>1735</v>
      </c>
      <c r="K224" s="8">
        <v>1500</v>
      </c>
      <c r="L224" s="8">
        <v>1500</v>
      </c>
      <c r="M224" s="8">
        <v>0</v>
      </c>
      <c r="N224" s="8">
        <v>235</v>
      </c>
      <c r="O224" s="8">
        <v>235</v>
      </c>
      <c r="P224">
        <v>0</v>
      </c>
      <c r="Q224" t="str">
        <v>比較月２</v>
      </c>
      <c r="R224" t="str">
        <v>2019/2</v>
      </c>
      <c r="S224" t="str">
        <v>2021/2</v>
      </c>
      <c r="T224" s="8">
        <v>235</v>
      </c>
      <c r="U224" s="8">
        <v>1735</v>
      </c>
      <c r="V224" s="8">
        <v>1500</v>
      </c>
      <c r="X224" s="25" t="s">
        <v>130</v>
      </c>
      <c r="Y224" s="11">
        <f>SUM(U223:U225)</f>
        <v>5135</v>
      </c>
    </row>
    <row r="225" spans="7:28" hidden="1" outlineLevel="1">
      <c r="G225" t="str">
        <v>2021/4</v>
      </c>
      <c r="H225" t="str">
        <v>2020/4</v>
      </c>
      <c r="I225" t="str">
        <v>2019/4</v>
      </c>
      <c r="J225" s="8">
        <v>1753</v>
      </c>
      <c r="K225" s="8">
        <v>915</v>
      </c>
      <c r="L225" s="8">
        <v>1500</v>
      </c>
      <c r="M225" s="8">
        <v>0</v>
      </c>
      <c r="N225" s="8">
        <v>838</v>
      </c>
      <c r="O225" s="8">
        <v>253</v>
      </c>
      <c r="P225">
        <v>0</v>
      </c>
      <c r="Q225" t="str">
        <v>比較月２</v>
      </c>
      <c r="R225" t="str">
        <v>2019/4</v>
      </c>
      <c r="S225" t="str">
        <v>2021/4</v>
      </c>
      <c r="T225" s="8">
        <v>253</v>
      </c>
      <c r="U225" s="8">
        <v>1753</v>
      </c>
      <c r="V225" s="8">
        <v>1500</v>
      </c>
      <c r="W225">
        <f>IF(Y225&gt;=0.1,2,1)</f>
        <v>1</v>
      </c>
      <c r="X225" s="25" t="s">
        <v>131</v>
      </c>
      <c r="Y225" s="12">
        <f>1-Y224/Y223</f>
        <v>-0.14111111111111119</v>
      </c>
      <c r="Z225" s="10" t="s">
        <v>111</v>
      </c>
      <c r="AA225">
        <f>IF(Y225&gt;=0.05,2,1)</f>
        <v>1</v>
      </c>
      <c r="AB225" t="str">
        <f>IF(Z223&gt;=1,"この６カ月では満たしません",IF(Y225&gt;=0.05,G221&amp;"で"&amp;"対象月を"&amp;S223&amp;"、"&amp;S224&amp;"、"&amp;S225&amp;"、"&amp;"比較月を"&amp;R223&amp;"、"&amp;R224&amp;"、"&amp;R225&amp;"として売上減少要件②を満たします","この６カ月では満たしません"))</f>
        <v>この６カ月では満たしません</v>
      </c>
    </row>
    <row r="226" spans="7:28" hidden="1" outlineLevel="1">
      <c r="G226" t="str">
        <v>2020/11</v>
      </c>
      <c r="H226" t="str">
        <v>2019/11</v>
      </c>
      <c r="I226" t="str">
        <v>NA</v>
      </c>
      <c r="J226" s="8">
        <v>2000</v>
      </c>
      <c r="K226" s="8">
        <v>1500</v>
      </c>
      <c r="L226" s="8" t="str">
        <v/>
      </c>
      <c r="M226" s="8">
        <v>0</v>
      </c>
      <c r="N226" s="8">
        <v>500</v>
      </c>
      <c r="O226" s="8" t="str">
        <v/>
      </c>
      <c r="P226">
        <v>0</v>
      </c>
      <c r="Q226" t="str">
        <v>比較月１</v>
      </c>
      <c r="R226" t="str">
        <v>2019/11</v>
      </c>
      <c r="S226" t="str">
        <v>2020/11</v>
      </c>
      <c r="T226" s="8">
        <v>500</v>
      </c>
      <c r="U226" s="8">
        <v>2000</v>
      </c>
      <c r="V226" s="8">
        <v>1500</v>
      </c>
    </row>
    <row r="227" spans="7:28" hidden="1" outlineLevel="1">
      <c r="G227" t="str">
        <v>2020/12</v>
      </c>
      <c r="H227" t="str">
        <v>2019/12</v>
      </c>
      <c r="I227" t="str">
        <v>NA</v>
      </c>
      <c r="J227" s="8">
        <v>2019</v>
      </c>
      <c r="K227" s="8">
        <v>1500</v>
      </c>
      <c r="L227" s="8" t="str">
        <v/>
      </c>
      <c r="M227" s="8">
        <v>0</v>
      </c>
      <c r="N227" s="8">
        <v>519</v>
      </c>
      <c r="O227" s="8" t="str">
        <v/>
      </c>
      <c r="P227">
        <v>0</v>
      </c>
      <c r="Q227" t="str">
        <v>比較月１</v>
      </c>
      <c r="R227" t="str">
        <v>2019/12</v>
      </c>
      <c r="S227" t="str">
        <v>2020/12</v>
      </c>
      <c r="T227" s="8">
        <v>519</v>
      </c>
      <c r="U227" s="8">
        <v>2019</v>
      </c>
      <c r="V227" s="8">
        <v>1500</v>
      </c>
    </row>
    <row r="228" spans="7:28" hidden="1" outlineLevel="1">
      <c r="G228" t="str">
        <v>2021/3</v>
      </c>
      <c r="H228" t="str">
        <v>2020/3</v>
      </c>
      <c r="I228" t="str">
        <v>2019/3</v>
      </c>
      <c r="J228" s="8">
        <v>2074</v>
      </c>
      <c r="K228" s="8">
        <v>1500</v>
      </c>
      <c r="L228" s="8">
        <v>1500</v>
      </c>
      <c r="M228" s="8">
        <v>0</v>
      </c>
      <c r="N228" s="8">
        <v>574</v>
      </c>
      <c r="O228" s="8">
        <v>574</v>
      </c>
      <c r="P228">
        <v>0</v>
      </c>
      <c r="Q228" t="str">
        <v>比較月２</v>
      </c>
      <c r="R228" t="str">
        <v>2019/3</v>
      </c>
      <c r="S228" t="str">
        <v>2021/3</v>
      </c>
      <c r="T228" s="8">
        <v>574</v>
      </c>
      <c r="U228" s="8">
        <v>2074</v>
      </c>
      <c r="V228" s="8">
        <v>1500</v>
      </c>
    </row>
    <row r="229" spans="7:28" hidden="1" outlineLevel="1"/>
    <row r="230" spans="7:28" hidden="1" outlineLevel="1">
      <c r="G230" s="1" t="s">
        <v>156</v>
      </c>
    </row>
    <row r="231" spans="7:28" hidden="1" outlineLevel="1">
      <c r="G231" t="s">
        <v>117</v>
      </c>
      <c r="H231" t="s">
        <v>108</v>
      </c>
      <c r="I231" t="s">
        <v>109</v>
      </c>
      <c r="J231" s="8" t="s">
        <v>118</v>
      </c>
      <c r="K231" s="8" t="s">
        <v>119</v>
      </c>
      <c r="L231" s="8" t="s">
        <v>120</v>
      </c>
      <c r="M231" s="8"/>
      <c r="N231" s="8" t="s">
        <v>121</v>
      </c>
      <c r="O231" s="8" t="s">
        <v>121</v>
      </c>
      <c r="Q231" t="s">
        <v>122</v>
      </c>
      <c r="R231" t="s">
        <v>123</v>
      </c>
      <c r="S231" t="s">
        <v>117</v>
      </c>
      <c r="T231" t="s">
        <v>124</v>
      </c>
      <c r="U231" t="s">
        <v>118</v>
      </c>
      <c r="V231" t="s">
        <v>125</v>
      </c>
      <c r="X231" t="s">
        <v>127</v>
      </c>
    </row>
    <row r="232" spans="7:28" hidden="1" outlineLevel="1">
      <c r="G232" t="str" cm="1">
        <f t="array" ref="G232:V237">_xlfn._xlws.SORT(G19:V24,14,1,0)</f>
        <v>2021/1</v>
      </c>
      <c r="H232" t="str">
        <v>2020/1</v>
      </c>
      <c r="I232" t="str">
        <v>2019/1</v>
      </c>
      <c r="J232" s="8">
        <v>1647</v>
      </c>
      <c r="K232" s="8">
        <v>1500</v>
      </c>
      <c r="L232" s="8">
        <v>1500</v>
      </c>
      <c r="M232" s="8">
        <v>0</v>
      </c>
      <c r="N232" s="8">
        <v>147</v>
      </c>
      <c r="O232" s="8">
        <v>147</v>
      </c>
      <c r="P232">
        <v>0</v>
      </c>
      <c r="Q232" t="str">
        <v>比較月２</v>
      </c>
      <c r="R232" t="str">
        <v>2019/1</v>
      </c>
      <c r="S232" t="str">
        <v>2021/1</v>
      </c>
      <c r="T232" s="8">
        <v>147</v>
      </c>
      <c r="U232" s="8">
        <v>1647</v>
      </c>
      <c r="V232" s="8">
        <v>1500</v>
      </c>
      <c r="X232" s="25" t="s">
        <v>129</v>
      </c>
      <c r="Y232" s="11">
        <f>SUM(V232:V234)</f>
        <v>4500</v>
      </c>
      <c r="Z232">
        <f>COUNTIF(T232:V234,"#VALUE!")</f>
        <v>0</v>
      </c>
    </row>
    <row r="233" spans="7:28" hidden="1" outlineLevel="1">
      <c r="G233" t="str">
        <v>2021/2</v>
      </c>
      <c r="H233" t="str">
        <v>2020/2</v>
      </c>
      <c r="I233" t="str">
        <v>2019/2</v>
      </c>
      <c r="J233" s="8">
        <v>1735</v>
      </c>
      <c r="K233" s="8">
        <v>1500</v>
      </c>
      <c r="L233" s="8">
        <v>1500</v>
      </c>
      <c r="M233" s="8">
        <v>0</v>
      </c>
      <c r="N233" s="8">
        <v>235</v>
      </c>
      <c r="O233" s="8">
        <v>235</v>
      </c>
      <c r="P233">
        <v>0</v>
      </c>
      <c r="Q233" t="str">
        <v>比較月２</v>
      </c>
      <c r="R233" t="str">
        <v>2019/2</v>
      </c>
      <c r="S233" t="str">
        <v>2021/2</v>
      </c>
      <c r="T233" s="8">
        <v>235</v>
      </c>
      <c r="U233" s="8">
        <v>1735</v>
      </c>
      <c r="V233" s="8">
        <v>1500</v>
      </c>
      <c r="X233" s="25" t="s">
        <v>130</v>
      </c>
      <c r="Y233" s="11">
        <f>SUM(U232:U234)</f>
        <v>5135</v>
      </c>
    </row>
    <row r="234" spans="7:28" hidden="1" outlineLevel="1">
      <c r="G234" t="str">
        <v>2021/4</v>
      </c>
      <c r="H234" t="str">
        <v>2020/4</v>
      </c>
      <c r="I234" t="str">
        <v>2019/4</v>
      </c>
      <c r="J234" s="8">
        <v>1753</v>
      </c>
      <c r="K234" s="8">
        <v>915</v>
      </c>
      <c r="L234" s="8">
        <v>1500</v>
      </c>
      <c r="M234" s="8">
        <v>0</v>
      </c>
      <c r="N234" s="8">
        <v>838</v>
      </c>
      <c r="O234" s="8">
        <v>253</v>
      </c>
      <c r="P234">
        <v>0</v>
      </c>
      <c r="Q234" t="str">
        <v>比較月２</v>
      </c>
      <c r="R234" t="str">
        <v>2019/4</v>
      </c>
      <c r="S234" t="str">
        <v>2021/4</v>
      </c>
      <c r="T234" s="8">
        <v>253</v>
      </c>
      <c r="U234" s="8">
        <v>1753</v>
      </c>
      <c r="V234" s="8">
        <v>1500</v>
      </c>
      <c r="W234">
        <f>IF(Y234&gt;=0.1,2,1)</f>
        <v>1</v>
      </c>
      <c r="X234" s="25" t="s">
        <v>131</v>
      </c>
      <c r="Y234" s="12">
        <f>1-Y233/Y232</f>
        <v>-0.14111111111111119</v>
      </c>
      <c r="Z234" s="10" t="s">
        <v>111</v>
      </c>
      <c r="AA234">
        <f>IF(Y234&gt;=0.05,2,1)</f>
        <v>1</v>
      </c>
      <c r="AB234" t="str">
        <f>IF(Z232&gt;=1,"この６カ月では満たしません",IF(Y234&gt;=0.05,G230&amp;"で"&amp;"対象月を"&amp;S232&amp;"、"&amp;S233&amp;"、"&amp;S234&amp;"、"&amp;"比較月を"&amp;R232&amp;"、"&amp;R233&amp;"、"&amp;R234&amp;"として売上減少要件②を満たします","この６カ月では満たしません"))</f>
        <v>この６カ月では満たしません</v>
      </c>
    </row>
    <row r="235" spans="7:28" hidden="1" outlineLevel="1">
      <c r="G235" t="str">
        <v>2020/12</v>
      </c>
      <c r="H235" t="str">
        <v>2019/12</v>
      </c>
      <c r="I235" t="str">
        <v>NA</v>
      </c>
      <c r="J235" s="8">
        <v>2019</v>
      </c>
      <c r="K235" s="8">
        <v>1500</v>
      </c>
      <c r="L235" s="8" t="str">
        <v/>
      </c>
      <c r="M235" s="8">
        <v>0</v>
      </c>
      <c r="N235" s="8">
        <v>519</v>
      </c>
      <c r="O235" s="8" t="str">
        <v/>
      </c>
      <c r="P235">
        <v>0</v>
      </c>
      <c r="Q235" t="str">
        <v>比較月１</v>
      </c>
      <c r="R235" t="str">
        <v>2019/12</v>
      </c>
      <c r="S235" t="str">
        <v>2020/12</v>
      </c>
      <c r="T235" s="8">
        <v>519</v>
      </c>
      <c r="U235" s="8">
        <v>2019</v>
      </c>
      <c r="V235" s="8">
        <v>1500</v>
      </c>
    </row>
    <row r="236" spans="7:28" hidden="1" outlineLevel="1">
      <c r="G236" t="str">
        <v>2021/3</v>
      </c>
      <c r="H236" t="str">
        <v>2020/3</v>
      </c>
      <c r="I236" t="str">
        <v>2019/3</v>
      </c>
      <c r="J236" s="8">
        <v>2074</v>
      </c>
      <c r="K236" s="8">
        <v>1500</v>
      </c>
      <c r="L236" s="8">
        <v>1500</v>
      </c>
      <c r="M236" s="8">
        <v>0</v>
      </c>
      <c r="N236" s="8">
        <v>574</v>
      </c>
      <c r="O236" s="8">
        <v>574</v>
      </c>
      <c r="P236">
        <v>0</v>
      </c>
      <c r="Q236" t="str">
        <v>比較月２</v>
      </c>
      <c r="R236" t="str">
        <v>2019/3</v>
      </c>
      <c r="S236" t="str">
        <v>2021/3</v>
      </c>
      <c r="T236" s="8">
        <v>574</v>
      </c>
      <c r="U236" s="8">
        <v>2074</v>
      </c>
      <c r="V236" s="8">
        <v>1500</v>
      </c>
    </row>
    <row r="237" spans="7:28" hidden="1" outlineLevel="1">
      <c r="G237" t="str">
        <v>2021/5</v>
      </c>
      <c r="H237" t="str">
        <v>2020/5</v>
      </c>
      <c r="I237" t="str">
        <v>2019/5</v>
      </c>
      <c r="J237" s="8">
        <v>2147</v>
      </c>
      <c r="K237" s="8">
        <v>1229</v>
      </c>
      <c r="L237" s="8">
        <v>1500</v>
      </c>
      <c r="M237" s="8">
        <v>0</v>
      </c>
      <c r="N237" s="8">
        <v>918</v>
      </c>
      <c r="O237" s="8">
        <v>647</v>
      </c>
      <c r="P237">
        <v>0</v>
      </c>
      <c r="Q237" t="str">
        <v>比較月２</v>
      </c>
      <c r="R237" t="str">
        <v>2019/5</v>
      </c>
      <c r="S237" t="str">
        <v>2021/5</v>
      </c>
      <c r="T237" s="8">
        <v>647</v>
      </c>
      <c r="U237" s="8">
        <v>2147</v>
      </c>
      <c r="V237" s="8">
        <v>1500</v>
      </c>
    </row>
    <row r="238" spans="7:28" hidden="1" outlineLevel="1"/>
    <row r="239" spans="7:28" hidden="1" outlineLevel="1">
      <c r="G239" s="1" t="s">
        <v>157</v>
      </c>
    </row>
    <row r="240" spans="7:28" hidden="1" outlineLevel="1">
      <c r="G240" t="s">
        <v>117</v>
      </c>
      <c r="H240" t="s">
        <v>108</v>
      </c>
      <c r="I240" t="s">
        <v>109</v>
      </c>
      <c r="J240" s="8" t="s">
        <v>118</v>
      </c>
      <c r="K240" s="8" t="s">
        <v>119</v>
      </c>
      <c r="L240" s="8" t="s">
        <v>120</v>
      </c>
      <c r="M240" s="8"/>
      <c r="N240" s="8" t="s">
        <v>121</v>
      </c>
      <c r="O240" s="8" t="s">
        <v>121</v>
      </c>
      <c r="Q240" t="s">
        <v>122</v>
      </c>
      <c r="R240" t="s">
        <v>123</v>
      </c>
      <c r="S240" t="s">
        <v>117</v>
      </c>
      <c r="T240" t="s">
        <v>124</v>
      </c>
      <c r="U240" t="s">
        <v>118</v>
      </c>
      <c r="V240" t="s">
        <v>125</v>
      </c>
      <c r="X240" t="s">
        <v>127</v>
      </c>
    </row>
    <row r="241" spans="7:28" hidden="1" outlineLevel="1">
      <c r="G241" t="str" cm="1">
        <f t="array" ref="G241:V246">_xlfn._xlws.SORT(G20:V25,14,1,0)</f>
        <v>2021/6</v>
      </c>
      <c r="H241" t="str">
        <v>2020/6</v>
      </c>
      <c r="I241" t="str">
        <v>2019/6</v>
      </c>
      <c r="J241" s="8">
        <v>1992</v>
      </c>
      <c r="K241" s="8">
        <v>2000</v>
      </c>
      <c r="L241" s="8">
        <v>1500</v>
      </c>
      <c r="M241" s="8">
        <v>0</v>
      </c>
      <c r="N241" s="8">
        <v>-8</v>
      </c>
      <c r="O241" s="8">
        <v>492</v>
      </c>
      <c r="P241">
        <v>0</v>
      </c>
      <c r="Q241" t="str">
        <v>比較月１</v>
      </c>
      <c r="R241" t="str">
        <v>2020/6</v>
      </c>
      <c r="S241" t="str">
        <v>2021/6</v>
      </c>
      <c r="T241" s="8">
        <v>-8</v>
      </c>
      <c r="U241" s="8">
        <v>1992</v>
      </c>
      <c r="V241" s="8">
        <v>2000</v>
      </c>
      <c r="X241" s="25" t="s">
        <v>129</v>
      </c>
      <c r="Y241" s="11">
        <f>SUM(V241:V243)</f>
        <v>5000</v>
      </c>
      <c r="Z241">
        <f>COUNTIF(T241:V243,"#VALUE!")</f>
        <v>0</v>
      </c>
    </row>
    <row r="242" spans="7:28" hidden="1" outlineLevel="1">
      <c r="G242" t="str">
        <v>2021/1</v>
      </c>
      <c r="H242" t="str">
        <v>2020/1</v>
      </c>
      <c r="I242" t="str">
        <v>2019/1</v>
      </c>
      <c r="J242" s="8">
        <v>1647</v>
      </c>
      <c r="K242" s="8">
        <v>1500</v>
      </c>
      <c r="L242" s="8">
        <v>1500</v>
      </c>
      <c r="M242" s="8">
        <v>0</v>
      </c>
      <c r="N242" s="8">
        <v>147</v>
      </c>
      <c r="O242" s="8">
        <v>147</v>
      </c>
      <c r="P242">
        <v>0</v>
      </c>
      <c r="Q242" t="str">
        <v>比較月２</v>
      </c>
      <c r="R242" t="str">
        <v>2019/1</v>
      </c>
      <c r="S242" t="str">
        <v>2021/1</v>
      </c>
      <c r="T242" s="8">
        <v>147</v>
      </c>
      <c r="U242" s="8">
        <v>1647</v>
      </c>
      <c r="V242" s="8">
        <v>1500</v>
      </c>
      <c r="X242" s="25" t="s">
        <v>130</v>
      </c>
      <c r="Y242" s="11">
        <f>SUM(U241:U243)</f>
        <v>5374</v>
      </c>
    </row>
    <row r="243" spans="7:28" hidden="1" outlineLevel="1">
      <c r="G243" t="str">
        <v>2021/2</v>
      </c>
      <c r="H243" t="str">
        <v>2020/2</v>
      </c>
      <c r="I243" t="str">
        <v>2019/2</v>
      </c>
      <c r="J243" s="8">
        <v>1735</v>
      </c>
      <c r="K243" s="8">
        <v>1500</v>
      </c>
      <c r="L243" s="8">
        <v>1500</v>
      </c>
      <c r="M243" s="8">
        <v>0</v>
      </c>
      <c r="N243" s="8">
        <v>235</v>
      </c>
      <c r="O243" s="8">
        <v>235</v>
      </c>
      <c r="P243">
        <v>0</v>
      </c>
      <c r="Q243" t="str">
        <v>比較月２</v>
      </c>
      <c r="R243" t="str">
        <v>2019/2</v>
      </c>
      <c r="S243" t="str">
        <v>2021/2</v>
      </c>
      <c r="T243" s="8">
        <v>235</v>
      </c>
      <c r="U243" s="8">
        <v>1735</v>
      </c>
      <c r="V243" s="8">
        <v>1500</v>
      </c>
      <c r="W243">
        <f>IF(Y243&gt;=0.1,2,1)</f>
        <v>1</v>
      </c>
      <c r="X243" s="25" t="s">
        <v>131</v>
      </c>
      <c r="Y243" s="12">
        <f>1-Y242/Y241</f>
        <v>-7.4799999999999978E-2</v>
      </c>
      <c r="Z243" s="10" t="s">
        <v>111</v>
      </c>
      <c r="AA243">
        <f>IF(Y243&gt;=0.05,2,1)</f>
        <v>1</v>
      </c>
      <c r="AB243" t="str">
        <f>IF(Z241&gt;=1,"この６カ月では満たしません",IF(Y243&gt;=0.05,G239&amp;"で"&amp;"対象月を"&amp;S241&amp;"、"&amp;S242&amp;"、"&amp;S243&amp;"、"&amp;"比較月を"&amp;R241&amp;"、"&amp;R242&amp;"、"&amp;R243&amp;"として売上減少要件②を満たします","この６カ月では満たしません"))</f>
        <v>この６カ月では満たしません</v>
      </c>
    </row>
    <row r="244" spans="7:28" hidden="1" outlineLevel="1">
      <c r="G244" t="str">
        <v>2021/4</v>
      </c>
      <c r="H244" t="str">
        <v>2020/4</v>
      </c>
      <c r="I244" t="str">
        <v>2019/4</v>
      </c>
      <c r="J244" s="8">
        <v>1753</v>
      </c>
      <c r="K244" s="8">
        <v>915</v>
      </c>
      <c r="L244" s="8">
        <v>1500</v>
      </c>
      <c r="M244" s="8">
        <v>0</v>
      </c>
      <c r="N244" s="8">
        <v>838</v>
      </c>
      <c r="O244" s="8">
        <v>253</v>
      </c>
      <c r="P244">
        <v>0</v>
      </c>
      <c r="Q244" t="str">
        <v>比較月２</v>
      </c>
      <c r="R244" t="str">
        <v>2019/4</v>
      </c>
      <c r="S244" t="str">
        <v>2021/4</v>
      </c>
      <c r="T244" s="8">
        <v>253</v>
      </c>
      <c r="U244" s="8">
        <v>1753</v>
      </c>
      <c r="V244" s="8">
        <v>1500</v>
      </c>
    </row>
    <row r="245" spans="7:28" hidden="1" outlineLevel="1">
      <c r="G245" t="str">
        <v>2021/3</v>
      </c>
      <c r="H245" t="str">
        <v>2020/3</v>
      </c>
      <c r="I245" t="str">
        <v>2019/3</v>
      </c>
      <c r="J245" s="8">
        <v>2074</v>
      </c>
      <c r="K245" s="8">
        <v>1500</v>
      </c>
      <c r="L245" s="8">
        <v>1500</v>
      </c>
      <c r="M245" s="8">
        <v>0</v>
      </c>
      <c r="N245" s="8">
        <v>574</v>
      </c>
      <c r="O245" s="8">
        <v>574</v>
      </c>
      <c r="P245">
        <v>0</v>
      </c>
      <c r="Q245" t="str">
        <v>比較月２</v>
      </c>
      <c r="R245" t="str">
        <v>2019/3</v>
      </c>
      <c r="S245" t="str">
        <v>2021/3</v>
      </c>
      <c r="T245" s="8">
        <v>574</v>
      </c>
      <c r="U245" s="8">
        <v>2074</v>
      </c>
      <c r="V245" s="8">
        <v>1500</v>
      </c>
    </row>
    <row r="246" spans="7:28" hidden="1" outlineLevel="1">
      <c r="G246" t="str">
        <v>2021/5</v>
      </c>
      <c r="H246" t="str">
        <v>2020/5</v>
      </c>
      <c r="I246" t="str">
        <v>2019/5</v>
      </c>
      <c r="J246" s="8">
        <v>2147</v>
      </c>
      <c r="K246" s="8">
        <v>1229</v>
      </c>
      <c r="L246" s="8">
        <v>1500</v>
      </c>
      <c r="M246" s="8">
        <v>0</v>
      </c>
      <c r="N246" s="8">
        <v>918</v>
      </c>
      <c r="O246" s="8">
        <v>647</v>
      </c>
      <c r="P246">
        <v>0</v>
      </c>
      <c r="Q246" t="str">
        <v>比較月２</v>
      </c>
      <c r="R246" t="str">
        <v>2019/5</v>
      </c>
      <c r="S246" t="str">
        <v>2021/5</v>
      </c>
      <c r="T246" s="8">
        <v>647</v>
      </c>
      <c r="U246" s="8">
        <v>2147</v>
      </c>
      <c r="V246" s="8">
        <v>1500</v>
      </c>
    </row>
    <row r="247" spans="7:28" hidden="1" outlineLevel="1"/>
    <row r="248" spans="7:28" hidden="1" outlineLevel="1">
      <c r="G248" s="1" t="s">
        <v>158</v>
      </c>
    </row>
    <row r="249" spans="7:28" hidden="1" outlineLevel="1">
      <c r="G249" t="s">
        <v>117</v>
      </c>
      <c r="H249" t="s">
        <v>108</v>
      </c>
      <c r="I249" t="s">
        <v>109</v>
      </c>
      <c r="J249" s="8" t="s">
        <v>118</v>
      </c>
      <c r="K249" s="8" t="s">
        <v>119</v>
      </c>
      <c r="L249" s="8" t="s">
        <v>120</v>
      </c>
      <c r="M249" s="8"/>
      <c r="N249" s="8" t="s">
        <v>121</v>
      </c>
      <c r="O249" s="8" t="s">
        <v>121</v>
      </c>
      <c r="Q249" t="s">
        <v>122</v>
      </c>
      <c r="R249" t="s">
        <v>123</v>
      </c>
      <c r="S249" t="s">
        <v>117</v>
      </c>
      <c r="T249" t="s">
        <v>124</v>
      </c>
      <c r="U249" t="s">
        <v>118</v>
      </c>
      <c r="V249" t="s">
        <v>125</v>
      </c>
      <c r="X249" t="s">
        <v>127</v>
      </c>
    </row>
    <row r="250" spans="7:28" hidden="1" outlineLevel="1">
      <c r="G250" t="str" cm="1">
        <f t="array" ref="G250:V255">_xlfn._xlws.SORT(G21:V26,14,1,0)</f>
        <v>2021/6</v>
      </c>
      <c r="H250" t="str">
        <v>2020/6</v>
      </c>
      <c r="I250" t="str">
        <v>2019/6</v>
      </c>
      <c r="J250" s="8">
        <v>1992</v>
      </c>
      <c r="K250" s="8">
        <v>2000</v>
      </c>
      <c r="L250" s="8">
        <v>1500</v>
      </c>
      <c r="M250" s="8">
        <v>0</v>
      </c>
      <c r="N250" s="8">
        <v>-8</v>
      </c>
      <c r="O250" s="8">
        <v>492</v>
      </c>
      <c r="P250">
        <v>0</v>
      </c>
      <c r="Q250" t="str">
        <v>比較月１</v>
      </c>
      <c r="R250" t="str">
        <v>2020/6</v>
      </c>
      <c r="S250" t="str">
        <v>2021/6</v>
      </c>
      <c r="T250" s="8">
        <v>-8</v>
      </c>
      <c r="U250" s="8">
        <v>1992</v>
      </c>
      <c r="V250" s="8">
        <v>2000</v>
      </c>
      <c r="X250" s="25" t="s">
        <v>129</v>
      </c>
      <c r="Y250" s="11">
        <f>SUM(V250:V252)</f>
        <v>5500</v>
      </c>
      <c r="Z250">
        <f>COUNTIF(T250:V252,"#VALUE!")</f>
        <v>0</v>
      </c>
    </row>
    <row r="251" spans="7:28" hidden="1" outlineLevel="1">
      <c r="G251" t="str">
        <v>2021/7</v>
      </c>
      <c r="H251" t="str">
        <v>2020/7</v>
      </c>
      <c r="I251" t="str">
        <v>2019/7</v>
      </c>
      <c r="J251" s="8">
        <v>2202</v>
      </c>
      <c r="K251" s="8">
        <v>2000</v>
      </c>
      <c r="L251" s="8">
        <v>1500</v>
      </c>
      <c r="M251" s="8">
        <v>0</v>
      </c>
      <c r="N251" s="8">
        <v>202</v>
      </c>
      <c r="O251" s="8">
        <v>702</v>
      </c>
      <c r="P251">
        <v>0</v>
      </c>
      <c r="Q251" t="str">
        <v>比較月１</v>
      </c>
      <c r="R251" t="str">
        <v>2020/7</v>
      </c>
      <c r="S251" t="str">
        <v>2021/7</v>
      </c>
      <c r="T251" s="8">
        <v>202</v>
      </c>
      <c r="U251" s="8">
        <v>2202</v>
      </c>
      <c r="V251" s="8">
        <v>2000</v>
      </c>
      <c r="X251" s="25" t="s">
        <v>130</v>
      </c>
      <c r="Y251" s="11">
        <f>SUM(U250:U252)</f>
        <v>5929</v>
      </c>
    </row>
    <row r="252" spans="7:28" hidden="1" outlineLevel="1">
      <c r="G252" t="str">
        <v>2021/2</v>
      </c>
      <c r="H252" t="str">
        <v>2020/2</v>
      </c>
      <c r="I252" t="str">
        <v>2019/2</v>
      </c>
      <c r="J252" s="8">
        <v>1735</v>
      </c>
      <c r="K252" s="8">
        <v>1500</v>
      </c>
      <c r="L252" s="8">
        <v>1500</v>
      </c>
      <c r="M252" s="8">
        <v>0</v>
      </c>
      <c r="N252" s="8">
        <v>235</v>
      </c>
      <c r="O252" s="8">
        <v>235</v>
      </c>
      <c r="P252">
        <v>0</v>
      </c>
      <c r="Q252" t="str">
        <v>比較月２</v>
      </c>
      <c r="R252" t="str">
        <v>2019/2</v>
      </c>
      <c r="S252" t="str">
        <v>2021/2</v>
      </c>
      <c r="T252" s="8">
        <v>235</v>
      </c>
      <c r="U252" s="8">
        <v>1735</v>
      </c>
      <c r="V252" s="8">
        <v>1500</v>
      </c>
      <c r="W252">
        <f>IF(Y252&gt;=0.1,2,1)</f>
        <v>1</v>
      </c>
      <c r="X252" s="25" t="s">
        <v>131</v>
      </c>
      <c r="Y252" s="12">
        <f>1-Y251/Y250</f>
        <v>-7.8000000000000069E-2</v>
      </c>
      <c r="Z252" s="10" t="s">
        <v>111</v>
      </c>
      <c r="AA252">
        <f>IF(Y252&gt;=0.05,2,1)</f>
        <v>1</v>
      </c>
      <c r="AB252" t="str">
        <f>IF(Z250&gt;=1,"この６カ月では満たしません",IF(Y252&gt;=0.05,G248&amp;"で"&amp;"対象月を"&amp;S250&amp;"、"&amp;S251&amp;"、"&amp;S252&amp;"、"&amp;"比較月を"&amp;R250&amp;"、"&amp;R251&amp;"、"&amp;R252&amp;"として売上減少要件②を満たします","この６カ月では満たしません"))</f>
        <v>この６カ月では満たしません</v>
      </c>
    </row>
    <row r="253" spans="7:28" hidden="1" outlineLevel="1">
      <c r="G253" t="str">
        <v>2021/4</v>
      </c>
      <c r="H253" t="str">
        <v>2020/4</v>
      </c>
      <c r="I253" t="str">
        <v>2019/4</v>
      </c>
      <c r="J253" s="8">
        <v>1753</v>
      </c>
      <c r="K253" s="8">
        <v>915</v>
      </c>
      <c r="L253" s="8">
        <v>1500</v>
      </c>
      <c r="M253" s="8">
        <v>0</v>
      </c>
      <c r="N253" s="8">
        <v>838</v>
      </c>
      <c r="O253" s="8">
        <v>253</v>
      </c>
      <c r="P253">
        <v>0</v>
      </c>
      <c r="Q253" t="str">
        <v>比較月２</v>
      </c>
      <c r="R253" t="str">
        <v>2019/4</v>
      </c>
      <c r="S253" t="str">
        <v>2021/4</v>
      </c>
      <c r="T253" s="8">
        <v>253</v>
      </c>
      <c r="U253" s="8">
        <v>1753</v>
      </c>
      <c r="V253" s="8">
        <v>1500</v>
      </c>
    </row>
    <row r="254" spans="7:28" hidden="1" outlineLevel="1">
      <c r="G254" t="str">
        <v>2021/3</v>
      </c>
      <c r="H254" t="str">
        <v>2020/3</v>
      </c>
      <c r="I254" t="str">
        <v>2019/3</v>
      </c>
      <c r="J254" s="8">
        <v>2074</v>
      </c>
      <c r="K254" s="8">
        <v>1500</v>
      </c>
      <c r="L254" s="8">
        <v>1500</v>
      </c>
      <c r="M254" s="8">
        <v>0</v>
      </c>
      <c r="N254" s="8">
        <v>574</v>
      </c>
      <c r="O254" s="8">
        <v>574</v>
      </c>
      <c r="P254">
        <v>0</v>
      </c>
      <c r="Q254" t="str">
        <v>比較月２</v>
      </c>
      <c r="R254" t="str">
        <v>2019/3</v>
      </c>
      <c r="S254" t="str">
        <v>2021/3</v>
      </c>
      <c r="T254" s="8">
        <v>574</v>
      </c>
      <c r="U254" s="8">
        <v>2074</v>
      </c>
      <c r="V254" s="8">
        <v>1500</v>
      </c>
    </row>
    <row r="255" spans="7:28" hidden="1" outlineLevel="1">
      <c r="G255" t="str">
        <v>2021/5</v>
      </c>
      <c r="H255" t="str">
        <v>2020/5</v>
      </c>
      <c r="I255" t="str">
        <v>2019/5</v>
      </c>
      <c r="J255" s="8">
        <v>2147</v>
      </c>
      <c r="K255" s="8">
        <v>1229</v>
      </c>
      <c r="L255" s="8">
        <v>1500</v>
      </c>
      <c r="M255" s="8">
        <v>0</v>
      </c>
      <c r="N255" s="8">
        <v>918</v>
      </c>
      <c r="O255" s="8">
        <v>647</v>
      </c>
      <c r="P255">
        <v>0</v>
      </c>
      <c r="Q255" t="str">
        <v>比較月２</v>
      </c>
      <c r="R255" t="str">
        <v>2019/5</v>
      </c>
      <c r="S255" t="str">
        <v>2021/5</v>
      </c>
      <c r="T255" s="8">
        <v>647</v>
      </c>
      <c r="U255" s="8">
        <v>2147</v>
      </c>
      <c r="V255" s="8">
        <v>1500</v>
      </c>
    </row>
    <row r="256" spans="7:28" hidden="1" outlineLevel="1"/>
    <row r="257" spans="7:28" hidden="1" outlineLevel="1">
      <c r="G257" s="1" t="s">
        <v>165</v>
      </c>
    </row>
    <row r="258" spans="7:28" hidden="1" outlineLevel="1">
      <c r="G258" t="s">
        <v>117</v>
      </c>
      <c r="H258" t="s">
        <v>108</v>
      </c>
      <c r="I258" t="s">
        <v>109</v>
      </c>
      <c r="J258" s="8" t="s">
        <v>118</v>
      </c>
      <c r="K258" s="8" t="s">
        <v>119</v>
      </c>
      <c r="L258" s="8" t="s">
        <v>120</v>
      </c>
      <c r="M258" s="8"/>
      <c r="N258" s="8" t="s">
        <v>121</v>
      </c>
      <c r="O258" s="8" t="s">
        <v>121</v>
      </c>
      <c r="Q258" t="s">
        <v>122</v>
      </c>
      <c r="R258" t="s">
        <v>123</v>
      </c>
      <c r="S258" t="s">
        <v>117</v>
      </c>
      <c r="T258" t="s">
        <v>124</v>
      </c>
      <c r="U258" t="s">
        <v>118</v>
      </c>
      <c r="V258" t="s">
        <v>125</v>
      </c>
      <c r="X258" t="s">
        <v>127</v>
      </c>
    </row>
    <row r="259" spans="7:28" hidden="1" outlineLevel="1">
      <c r="G259" t="str" cm="1">
        <f t="array" ref="G259:V264">_xlfn._xlws.SORT(G22:V27,14,1,0)</f>
        <v>2021/8</v>
      </c>
      <c r="H259" t="str">
        <v>2020/8</v>
      </c>
      <c r="I259" t="str">
        <v>2019/8</v>
      </c>
      <c r="J259" s="8">
        <v>1833</v>
      </c>
      <c r="K259" s="8">
        <v>2000</v>
      </c>
      <c r="L259" s="8">
        <v>1500</v>
      </c>
      <c r="M259" s="8">
        <v>0</v>
      </c>
      <c r="N259" s="8">
        <v>-167</v>
      </c>
      <c r="O259" s="8">
        <v>333</v>
      </c>
      <c r="P259">
        <v>0</v>
      </c>
      <c r="Q259" t="str">
        <v>比較月１</v>
      </c>
      <c r="R259" t="str">
        <v>2020/8</v>
      </c>
      <c r="S259" t="str">
        <v>2021/8</v>
      </c>
      <c r="T259" s="8">
        <v>-167</v>
      </c>
      <c r="U259" s="8">
        <v>1833</v>
      </c>
      <c r="V259" s="8">
        <v>2000</v>
      </c>
      <c r="X259" s="25" t="s">
        <v>129</v>
      </c>
      <c r="Y259" s="11">
        <f>SUM(V259:V261)</f>
        <v>6000</v>
      </c>
      <c r="Z259">
        <f>COUNTIF(T259:V261,"#VALUE!")</f>
        <v>0</v>
      </c>
    </row>
    <row r="260" spans="7:28" hidden="1" outlineLevel="1">
      <c r="G260" t="str">
        <v>2021/6</v>
      </c>
      <c r="H260" t="str">
        <v>2020/6</v>
      </c>
      <c r="I260" t="str">
        <v>2019/6</v>
      </c>
      <c r="J260" s="8">
        <v>1992</v>
      </c>
      <c r="K260" s="8">
        <v>2000</v>
      </c>
      <c r="L260" s="8">
        <v>1500</v>
      </c>
      <c r="M260" s="8">
        <v>0</v>
      </c>
      <c r="N260" s="8">
        <v>-8</v>
      </c>
      <c r="O260" s="8">
        <v>492</v>
      </c>
      <c r="P260">
        <v>0</v>
      </c>
      <c r="Q260" t="str">
        <v>比較月１</v>
      </c>
      <c r="R260" t="str">
        <v>2020/6</v>
      </c>
      <c r="S260" t="str">
        <v>2021/6</v>
      </c>
      <c r="T260" s="8">
        <v>-8</v>
      </c>
      <c r="U260" s="8">
        <v>1992</v>
      </c>
      <c r="V260" s="8">
        <v>2000</v>
      </c>
      <c r="X260" s="25" t="s">
        <v>130</v>
      </c>
      <c r="Y260" s="11">
        <f>SUM(U259:U261)</f>
        <v>6027</v>
      </c>
    </row>
    <row r="261" spans="7:28" hidden="1" outlineLevel="1">
      <c r="G261" t="str">
        <v>2021/7</v>
      </c>
      <c r="H261" t="str">
        <v>2020/7</v>
      </c>
      <c r="I261" t="str">
        <v>2019/7</v>
      </c>
      <c r="J261" s="8">
        <v>2202</v>
      </c>
      <c r="K261" s="8">
        <v>2000</v>
      </c>
      <c r="L261" s="8">
        <v>1500</v>
      </c>
      <c r="M261" s="8">
        <v>0</v>
      </c>
      <c r="N261" s="8">
        <v>202</v>
      </c>
      <c r="O261" s="8">
        <v>702</v>
      </c>
      <c r="P261">
        <v>0</v>
      </c>
      <c r="Q261" t="str">
        <v>比較月１</v>
      </c>
      <c r="R261" t="str">
        <v>2020/7</v>
      </c>
      <c r="S261" t="str">
        <v>2021/7</v>
      </c>
      <c r="T261" s="8">
        <v>202</v>
      </c>
      <c r="U261" s="8">
        <v>2202</v>
      </c>
      <c r="V261" s="8">
        <v>2000</v>
      </c>
      <c r="W261">
        <f>IF(Y261&gt;=0.1,2,1)</f>
        <v>1</v>
      </c>
      <c r="X261" s="25" t="s">
        <v>131</v>
      </c>
      <c r="Y261" s="12">
        <f>1-Y260/Y259</f>
        <v>-4.4999999999999485E-3</v>
      </c>
      <c r="Z261" s="10" t="s">
        <v>111</v>
      </c>
      <c r="AA261">
        <f>IF(Y261&gt;=0.05,2,1)</f>
        <v>1</v>
      </c>
      <c r="AB261" t="str">
        <f>IF(Z259&gt;=1,"この６カ月では満たしません",IF(Y261&gt;=0.05,G257&amp;"で"&amp;"対象月を"&amp;S259&amp;"、"&amp;S260&amp;"、"&amp;S261&amp;"、"&amp;"比較月を"&amp;R259&amp;"、"&amp;R260&amp;"、"&amp;R261&amp;"として売上減少要件②を満たします","この６カ月では満たしません"))</f>
        <v>この６カ月では満たしません</v>
      </c>
    </row>
    <row r="262" spans="7:28" hidden="1" outlineLevel="1">
      <c r="G262" t="str">
        <v>2021/4</v>
      </c>
      <c r="H262" t="str">
        <v>2020/4</v>
      </c>
      <c r="I262" t="str">
        <v>2019/4</v>
      </c>
      <c r="J262" s="8">
        <v>1753</v>
      </c>
      <c r="K262" s="8">
        <v>915</v>
      </c>
      <c r="L262" s="8">
        <v>1500</v>
      </c>
      <c r="M262" s="8">
        <v>0</v>
      </c>
      <c r="N262" s="8">
        <v>838</v>
      </c>
      <c r="O262" s="8">
        <v>253</v>
      </c>
      <c r="P262">
        <v>0</v>
      </c>
      <c r="Q262" t="str">
        <v>比較月２</v>
      </c>
      <c r="R262" t="str">
        <v>2019/4</v>
      </c>
      <c r="S262" t="str">
        <v>2021/4</v>
      </c>
      <c r="T262" s="8">
        <v>253</v>
      </c>
      <c r="U262" s="8">
        <v>1753</v>
      </c>
      <c r="V262" s="8">
        <v>1500</v>
      </c>
    </row>
    <row r="263" spans="7:28" hidden="1" outlineLevel="1">
      <c r="G263" t="str">
        <v>2021/3</v>
      </c>
      <c r="H263" t="str">
        <v>2020/3</v>
      </c>
      <c r="I263" t="str">
        <v>2019/3</v>
      </c>
      <c r="J263" s="8">
        <v>2074</v>
      </c>
      <c r="K263" s="8">
        <v>1500</v>
      </c>
      <c r="L263" s="8">
        <v>1500</v>
      </c>
      <c r="M263" s="8">
        <v>0</v>
      </c>
      <c r="N263" s="8">
        <v>574</v>
      </c>
      <c r="O263" s="8">
        <v>574</v>
      </c>
      <c r="P263">
        <v>0</v>
      </c>
      <c r="Q263" t="str">
        <v>比較月２</v>
      </c>
      <c r="R263" t="str">
        <v>2019/3</v>
      </c>
      <c r="S263" t="str">
        <v>2021/3</v>
      </c>
      <c r="T263" s="8">
        <v>574</v>
      </c>
      <c r="U263" s="8">
        <v>2074</v>
      </c>
      <c r="V263" s="8">
        <v>1500</v>
      </c>
    </row>
    <row r="264" spans="7:28" hidden="1" outlineLevel="1">
      <c r="G264" t="str">
        <v>2021/5</v>
      </c>
      <c r="H264" t="str">
        <v>2020/5</v>
      </c>
      <c r="I264" t="str">
        <v>2019/5</v>
      </c>
      <c r="J264" s="8">
        <v>2147</v>
      </c>
      <c r="K264" s="8">
        <v>1229</v>
      </c>
      <c r="L264" s="8">
        <v>1500</v>
      </c>
      <c r="M264" s="8">
        <v>0</v>
      </c>
      <c r="N264" s="8">
        <v>918</v>
      </c>
      <c r="O264" s="8">
        <v>647</v>
      </c>
      <c r="P264">
        <v>0</v>
      </c>
      <c r="Q264" t="str">
        <v>比較月２</v>
      </c>
      <c r="R264" t="str">
        <v>2019/5</v>
      </c>
      <c r="S264" t="str">
        <v>2021/5</v>
      </c>
      <c r="T264" s="8">
        <v>647</v>
      </c>
      <c r="U264" s="8">
        <v>2147</v>
      </c>
      <c r="V264" s="8">
        <v>1500</v>
      </c>
    </row>
    <row r="265" spans="7:28" hidden="1" outlineLevel="1"/>
    <row r="266" spans="7:28" hidden="1" outlineLevel="1">
      <c r="G266" s="1" t="s">
        <v>164</v>
      </c>
    </row>
    <row r="267" spans="7:28" hidden="1" outlineLevel="1">
      <c r="G267" t="s">
        <v>117</v>
      </c>
      <c r="H267" t="s">
        <v>108</v>
      </c>
      <c r="I267" t="s">
        <v>109</v>
      </c>
      <c r="J267" s="8" t="s">
        <v>118</v>
      </c>
      <c r="K267" s="8" t="s">
        <v>119</v>
      </c>
      <c r="L267" s="8" t="s">
        <v>120</v>
      </c>
      <c r="M267" s="8"/>
      <c r="N267" s="8" t="s">
        <v>121</v>
      </c>
      <c r="O267" s="8" t="s">
        <v>121</v>
      </c>
      <c r="Q267" t="s">
        <v>122</v>
      </c>
      <c r="R267" t="s">
        <v>123</v>
      </c>
      <c r="S267" t="s">
        <v>117</v>
      </c>
      <c r="T267" t="s">
        <v>124</v>
      </c>
      <c r="U267" t="s">
        <v>118</v>
      </c>
      <c r="V267" t="s">
        <v>125</v>
      </c>
      <c r="X267" t="s">
        <v>127</v>
      </c>
    </row>
    <row r="268" spans="7:28" hidden="1" outlineLevel="1">
      <c r="G268" t="str" cm="1">
        <f t="array" ref="G268:V273">_xlfn._xlws.SORT(G23:V28,14,1,0)</f>
        <v>2021/9</v>
      </c>
      <c r="H268" t="str">
        <v>2020/9</v>
      </c>
      <c r="I268" t="str">
        <v>2019/9</v>
      </c>
      <c r="J268" s="8">
        <v>1719</v>
      </c>
      <c r="K268" s="8">
        <v>2000</v>
      </c>
      <c r="L268" s="8">
        <v>1500</v>
      </c>
      <c r="M268" s="8">
        <v>0</v>
      </c>
      <c r="N268" s="8">
        <v>-281</v>
      </c>
      <c r="O268" s="8">
        <v>219</v>
      </c>
      <c r="P268">
        <v>0</v>
      </c>
      <c r="Q268" t="str">
        <v>比較月１</v>
      </c>
      <c r="R268" t="str">
        <v>2020/9</v>
      </c>
      <c r="S268" t="str">
        <v>2021/9</v>
      </c>
      <c r="T268" s="8">
        <v>-281</v>
      </c>
      <c r="U268" s="8">
        <v>1719</v>
      </c>
      <c r="V268" s="8">
        <v>2000</v>
      </c>
      <c r="X268" s="25" t="s">
        <v>129</v>
      </c>
      <c r="Y268" s="11">
        <f>SUM(V268:V270)</f>
        <v>6000</v>
      </c>
      <c r="Z268">
        <f>COUNTIF(T268:V270,"#VALUE!")</f>
        <v>0</v>
      </c>
    </row>
    <row r="269" spans="7:28" hidden="1" outlineLevel="1">
      <c r="G269" t="str">
        <v>2021/8</v>
      </c>
      <c r="H269" t="str">
        <v>2020/8</v>
      </c>
      <c r="I269" t="str">
        <v>2019/8</v>
      </c>
      <c r="J269" s="8">
        <v>1833</v>
      </c>
      <c r="K269" s="8">
        <v>2000</v>
      </c>
      <c r="L269" s="8">
        <v>1500</v>
      </c>
      <c r="M269" s="8">
        <v>0</v>
      </c>
      <c r="N269" s="8">
        <v>-167</v>
      </c>
      <c r="O269" s="8">
        <v>333</v>
      </c>
      <c r="P269">
        <v>0</v>
      </c>
      <c r="Q269" t="str">
        <v>比較月１</v>
      </c>
      <c r="R269" t="str">
        <v>2020/8</v>
      </c>
      <c r="S269" t="str">
        <v>2021/8</v>
      </c>
      <c r="T269" s="8">
        <v>-167</v>
      </c>
      <c r="U269" s="8">
        <v>1833</v>
      </c>
      <c r="V269" s="8">
        <v>2000</v>
      </c>
      <c r="X269" s="25" t="s">
        <v>130</v>
      </c>
      <c r="Y269" s="11">
        <f>SUM(U268:U270)</f>
        <v>5544</v>
      </c>
    </row>
    <row r="270" spans="7:28" hidden="1" outlineLevel="1">
      <c r="G270" t="str">
        <v>2021/6</v>
      </c>
      <c r="H270" t="str">
        <v>2020/6</v>
      </c>
      <c r="I270" t="str">
        <v>2019/6</v>
      </c>
      <c r="J270" s="8">
        <v>1992</v>
      </c>
      <c r="K270" s="8">
        <v>2000</v>
      </c>
      <c r="L270" s="8">
        <v>1500</v>
      </c>
      <c r="M270" s="8">
        <v>0</v>
      </c>
      <c r="N270" s="8">
        <v>-8</v>
      </c>
      <c r="O270" s="8">
        <v>492</v>
      </c>
      <c r="P270">
        <v>0</v>
      </c>
      <c r="Q270" t="str">
        <v>比較月１</v>
      </c>
      <c r="R270" t="str">
        <v>2020/6</v>
      </c>
      <c r="S270" t="str">
        <v>2021/6</v>
      </c>
      <c r="T270" s="8">
        <v>-8</v>
      </c>
      <c r="U270" s="8">
        <v>1992</v>
      </c>
      <c r="V270" s="8">
        <v>2000</v>
      </c>
      <c r="W270">
        <f>IF(Y270&gt;=0.1,2,1)</f>
        <v>1</v>
      </c>
      <c r="X270" s="25" t="s">
        <v>131</v>
      </c>
      <c r="Y270" s="12">
        <f>1-Y269/Y268</f>
        <v>7.5999999999999956E-2</v>
      </c>
      <c r="Z270" s="10" t="s">
        <v>111</v>
      </c>
      <c r="AA270">
        <f>IF(Y270&gt;=0.05,2,1)</f>
        <v>2</v>
      </c>
      <c r="AB270" t="str">
        <f>IF(Z268&gt;=1,"この６カ月では満たしません",IF(Y270&gt;=0.05,G266&amp;"で"&amp;"対象月を"&amp;S268&amp;"、"&amp;S269&amp;"、"&amp;S270&amp;"、"&amp;"比較月を"&amp;R268&amp;"、"&amp;R269&amp;"、"&amp;R270&amp;"として売上減少要件②を満たします","この６カ月では満たしません"))</f>
        <v>2021/4から連続する６カ月で対象月を2021/9、2021/8、2021/6、比較月を2020/9、2020/8、2020/6として売上減少要件②を満たします</v>
      </c>
    </row>
    <row r="271" spans="7:28" hidden="1" outlineLevel="1">
      <c r="G271" t="str">
        <v>2021/7</v>
      </c>
      <c r="H271" t="str">
        <v>2020/7</v>
      </c>
      <c r="I271" t="str">
        <v>2019/7</v>
      </c>
      <c r="J271" s="8">
        <v>2202</v>
      </c>
      <c r="K271" s="8">
        <v>2000</v>
      </c>
      <c r="L271" s="8">
        <v>1500</v>
      </c>
      <c r="M271" s="8">
        <v>0</v>
      </c>
      <c r="N271" s="8">
        <v>202</v>
      </c>
      <c r="O271" s="8">
        <v>702</v>
      </c>
      <c r="P271">
        <v>0</v>
      </c>
      <c r="Q271" t="str">
        <v>比較月１</v>
      </c>
      <c r="R271" t="str">
        <v>2020/7</v>
      </c>
      <c r="S271" t="str">
        <v>2021/7</v>
      </c>
      <c r="T271" s="8">
        <v>202</v>
      </c>
      <c r="U271" s="8">
        <v>2202</v>
      </c>
      <c r="V271" s="8">
        <v>2000</v>
      </c>
    </row>
    <row r="272" spans="7:28" hidden="1" outlineLevel="1">
      <c r="G272" t="str">
        <v>2021/4</v>
      </c>
      <c r="H272" t="str">
        <v>2020/4</v>
      </c>
      <c r="I272" t="str">
        <v>2019/4</v>
      </c>
      <c r="J272" s="8">
        <v>1753</v>
      </c>
      <c r="K272" s="8">
        <v>915</v>
      </c>
      <c r="L272" s="8">
        <v>1500</v>
      </c>
      <c r="M272" s="8">
        <v>0</v>
      </c>
      <c r="N272" s="8">
        <v>838</v>
      </c>
      <c r="O272" s="8">
        <v>253</v>
      </c>
      <c r="P272">
        <v>0</v>
      </c>
      <c r="Q272" t="str">
        <v>比較月２</v>
      </c>
      <c r="R272" t="str">
        <v>2019/4</v>
      </c>
      <c r="S272" t="str">
        <v>2021/4</v>
      </c>
      <c r="T272" s="8">
        <v>253</v>
      </c>
      <c r="U272" s="8">
        <v>1753</v>
      </c>
      <c r="V272" s="8">
        <v>1500</v>
      </c>
    </row>
    <row r="273" spans="7:28" hidden="1" outlineLevel="1">
      <c r="G273" t="str">
        <v>2021/5</v>
      </c>
      <c r="H273" t="str">
        <v>2020/5</v>
      </c>
      <c r="I273" t="str">
        <v>2019/5</v>
      </c>
      <c r="J273" s="8">
        <v>2147</v>
      </c>
      <c r="K273" s="8">
        <v>1229</v>
      </c>
      <c r="L273" s="8">
        <v>1500</v>
      </c>
      <c r="M273" s="8">
        <v>0</v>
      </c>
      <c r="N273" s="8">
        <v>918</v>
      </c>
      <c r="O273" s="8">
        <v>647</v>
      </c>
      <c r="P273">
        <v>0</v>
      </c>
      <c r="Q273" t="str">
        <v>比較月２</v>
      </c>
      <c r="R273" t="str">
        <v>2019/5</v>
      </c>
      <c r="S273" t="str">
        <v>2021/5</v>
      </c>
      <c r="T273" s="8">
        <v>647</v>
      </c>
      <c r="U273" s="8">
        <v>2147</v>
      </c>
      <c r="V273" s="8">
        <v>1500</v>
      </c>
    </row>
    <row r="274" spans="7:28" hidden="1" outlineLevel="1"/>
    <row r="275" spans="7:28" hidden="1" outlineLevel="1">
      <c r="G275" s="1" t="s">
        <v>163</v>
      </c>
    </row>
    <row r="276" spans="7:28" hidden="1" outlineLevel="1">
      <c r="G276" t="s">
        <v>117</v>
      </c>
      <c r="H276" t="s">
        <v>108</v>
      </c>
      <c r="I276" t="s">
        <v>109</v>
      </c>
      <c r="J276" s="8" t="s">
        <v>118</v>
      </c>
      <c r="K276" s="8" t="s">
        <v>119</v>
      </c>
      <c r="L276" s="8" t="s">
        <v>120</v>
      </c>
      <c r="M276" s="8"/>
      <c r="N276" s="8" t="s">
        <v>121</v>
      </c>
      <c r="O276" s="8" t="s">
        <v>121</v>
      </c>
      <c r="Q276" t="s">
        <v>122</v>
      </c>
      <c r="R276" t="s">
        <v>123</v>
      </c>
      <c r="S276" t="s">
        <v>117</v>
      </c>
      <c r="T276" t="s">
        <v>124</v>
      </c>
      <c r="U276" t="s">
        <v>118</v>
      </c>
      <c r="V276" t="s">
        <v>125</v>
      </c>
      <c r="X276" t="s">
        <v>127</v>
      </c>
    </row>
    <row r="277" spans="7:28" hidden="1" outlineLevel="1">
      <c r="G277" t="str" cm="1">
        <f t="array" ref="G277:V282">_xlfn._xlws.SORT(G24:V29,14,1,0)</f>
        <v>2021/9</v>
      </c>
      <c r="H277" t="str">
        <v>2020/9</v>
      </c>
      <c r="I277" t="str">
        <v>2019/9</v>
      </c>
      <c r="J277" s="8">
        <v>1719</v>
      </c>
      <c r="K277" s="8">
        <v>2000</v>
      </c>
      <c r="L277" s="8">
        <v>1500</v>
      </c>
      <c r="M277" s="8">
        <v>0</v>
      </c>
      <c r="N277" s="8">
        <v>-281</v>
      </c>
      <c r="O277" s="8">
        <v>219</v>
      </c>
      <c r="P277">
        <v>0</v>
      </c>
      <c r="Q277" t="str">
        <v>比較月１</v>
      </c>
      <c r="R277" t="str">
        <v>2020/9</v>
      </c>
      <c r="S277" t="str">
        <v>2021/9</v>
      </c>
      <c r="T277" s="8">
        <v>-281</v>
      </c>
      <c r="U277" s="8">
        <v>1719</v>
      </c>
      <c r="V277" s="8">
        <v>2000</v>
      </c>
      <c r="X277" s="25" t="s">
        <v>129</v>
      </c>
      <c r="Y277" s="11">
        <f>SUM(V277:V279)</f>
        <v>6000</v>
      </c>
      <c r="Z277">
        <f>COUNTIF(T277:V279,"#VALUE!")</f>
        <v>0</v>
      </c>
    </row>
    <row r="278" spans="7:28" hidden="1" outlineLevel="1">
      <c r="G278" t="str">
        <v>2021/8</v>
      </c>
      <c r="H278" t="str">
        <v>2020/8</v>
      </c>
      <c r="I278" t="str">
        <v>2019/8</v>
      </c>
      <c r="J278" s="8">
        <v>1833</v>
      </c>
      <c r="K278" s="8">
        <v>2000</v>
      </c>
      <c r="L278" s="8">
        <v>1500</v>
      </c>
      <c r="M278" s="8">
        <v>0</v>
      </c>
      <c r="N278" s="8">
        <v>-167</v>
      </c>
      <c r="O278" s="8">
        <v>333</v>
      </c>
      <c r="P278">
        <v>0</v>
      </c>
      <c r="Q278" t="str">
        <v>比較月１</v>
      </c>
      <c r="R278" t="str">
        <v>2020/8</v>
      </c>
      <c r="S278" t="str">
        <v>2021/8</v>
      </c>
      <c r="T278" s="8">
        <v>-167</v>
      </c>
      <c r="U278" s="8">
        <v>1833</v>
      </c>
      <c r="V278" s="8">
        <v>2000</v>
      </c>
      <c r="X278" s="25" t="s">
        <v>130</v>
      </c>
      <c r="Y278" s="11">
        <f>SUM(U277:U279)</f>
        <v>5433</v>
      </c>
    </row>
    <row r="279" spans="7:28" hidden="1" outlineLevel="1">
      <c r="G279" t="str">
        <v>2021/10</v>
      </c>
      <c r="H279" t="str">
        <v>2020/10</v>
      </c>
      <c r="I279" t="str">
        <v>2019/10</v>
      </c>
      <c r="J279" s="8">
        <v>1881</v>
      </c>
      <c r="K279" s="8">
        <v>2000</v>
      </c>
      <c r="L279" s="8">
        <v>1500</v>
      </c>
      <c r="M279" s="8">
        <v>0</v>
      </c>
      <c r="N279" s="8">
        <v>-119</v>
      </c>
      <c r="O279" s="8">
        <v>381</v>
      </c>
      <c r="P279">
        <v>0</v>
      </c>
      <c r="Q279" t="str">
        <v>比較月１</v>
      </c>
      <c r="R279" t="str">
        <v>2020/10</v>
      </c>
      <c r="S279" t="str">
        <v>2021/10</v>
      </c>
      <c r="T279" s="8">
        <v>-119</v>
      </c>
      <c r="U279" s="8">
        <v>1881</v>
      </c>
      <c r="V279" s="8">
        <v>2000</v>
      </c>
      <c r="W279">
        <f>IF(Y279&gt;=0.1,2,1)</f>
        <v>1</v>
      </c>
      <c r="X279" s="25" t="s">
        <v>131</v>
      </c>
      <c r="Y279" s="12">
        <f>1-Y278/Y277</f>
        <v>9.4500000000000028E-2</v>
      </c>
      <c r="Z279" s="10" t="s">
        <v>111</v>
      </c>
      <c r="AA279">
        <f>IF(Y279&gt;=0.05,2,1)</f>
        <v>2</v>
      </c>
      <c r="AB279" t="str">
        <f>IF(Z277&gt;=1,"この６カ月では満たしません",IF(Y279&gt;=0.05,G275&amp;"で"&amp;"対象月を"&amp;S277&amp;"、"&amp;S278&amp;"、"&amp;S279&amp;"、"&amp;"比較月を"&amp;R277&amp;"、"&amp;R278&amp;"、"&amp;R279&amp;"として売上減少要件②を満たします","この６カ月では満たしません"))</f>
        <v>2021/5から連続する６カ月で対象月を2021/9、2021/8、2021/10、比較月を2020/9、2020/8、2020/10として売上減少要件②を満たします</v>
      </c>
    </row>
    <row r="280" spans="7:28" hidden="1" outlineLevel="1">
      <c r="G280" t="str">
        <v>2021/6</v>
      </c>
      <c r="H280" t="str">
        <v>2020/6</v>
      </c>
      <c r="I280" t="str">
        <v>2019/6</v>
      </c>
      <c r="J280" s="8">
        <v>1992</v>
      </c>
      <c r="K280" s="8">
        <v>2000</v>
      </c>
      <c r="L280" s="8">
        <v>1500</v>
      </c>
      <c r="M280" s="8">
        <v>0</v>
      </c>
      <c r="N280" s="8">
        <v>-8</v>
      </c>
      <c r="O280" s="8">
        <v>492</v>
      </c>
      <c r="P280">
        <v>0</v>
      </c>
      <c r="Q280" t="str">
        <v>比較月１</v>
      </c>
      <c r="R280" t="str">
        <v>2020/6</v>
      </c>
      <c r="S280" t="str">
        <v>2021/6</v>
      </c>
      <c r="T280" s="8">
        <v>-8</v>
      </c>
      <c r="U280" s="8">
        <v>1992</v>
      </c>
      <c r="V280" s="8">
        <v>2000</v>
      </c>
    </row>
    <row r="281" spans="7:28" hidden="1" outlineLevel="1">
      <c r="G281" t="str">
        <v>2021/7</v>
      </c>
      <c r="H281" t="str">
        <v>2020/7</v>
      </c>
      <c r="I281" t="str">
        <v>2019/7</v>
      </c>
      <c r="J281" s="8">
        <v>2202</v>
      </c>
      <c r="K281" s="8">
        <v>2000</v>
      </c>
      <c r="L281" s="8">
        <v>1500</v>
      </c>
      <c r="M281" s="8">
        <v>0</v>
      </c>
      <c r="N281" s="8">
        <v>202</v>
      </c>
      <c r="O281" s="8">
        <v>702</v>
      </c>
      <c r="P281">
        <v>0</v>
      </c>
      <c r="Q281" t="str">
        <v>比較月１</v>
      </c>
      <c r="R281" t="str">
        <v>2020/7</v>
      </c>
      <c r="S281" t="str">
        <v>2021/7</v>
      </c>
      <c r="T281" s="8">
        <v>202</v>
      </c>
      <c r="U281" s="8">
        <v>2202</v>
      </c>
      <c r="V281" s="8">
        <v>2000</v>
      </c>
    </row>
    <row r="282" spans="7:28" hidden="1" outlineLevel="1">
      <c r="G282" t="str">
        <v>2021/5</v>
      </c>
      <c r="H282" t="str">
        <v>2020/5</v>
      </c>
      <c r="I282" t="str">
        <v>2019/5</v>
      </c>
      <c r="J282" s="8">
        <v>2147</v>
      </c>
      <c r="K282" s="8">
        <v>1229</v>
      </c>
      <c r="L282" s="8">
        <v>1500</v>
      </c>
      <c r="M282" s="8">
        <v>0</v>
      </c>
      <c r="N282" s="8">
        <v>918</v>
      </c>
      <c r="O282" s="8">
        <v>647</v>
      </c>
      <c r="P282">
        <v>0</v>
      </c>
      <c r="Q282" t="str">
        <v>比較月２</v>
      </c>
      <c r="R282" t="str">
        <v>2019/5</v>
      </c>
      <c r="S282" t="str">
        <v>2021/5</v>
      </c>
      <c r="T282" s="8">
        <v>647</v>
      </c>
      <c r="U282" s="8">
        <v>2147</v>
      </c>
      <c r="V282" s="8">
        <v>1500</v>
      </c>
    </row>
    <row r="283" spans="7:28" hidden="1" outlineLevel="1"/>
    <row r="284" spans="7:28" hidden="1" outlineLevel="1">
      <c r="G284" s="1" t="s">
        <v>162</v>
      </c>
    </row>
    <row r="285" spans="7:28" hidden="1" outlineLevel="1">
      <c r="G285" t="s">
        <v>166</v>
      </c>
      <c r="H285" t="s">
        <v>108</v>
      </c>
      <c r="I285" t="s">
        <v>109</v>
      </c>
      <c r="J285" s="8" t="s">
        <v>118</v>
      </c>
      <c r="K285" s="8" t="s">
        <v>119</v>
      </c>
      <c r="L285" s="8" t="s">
        <v>120</v>
      </c>
      <c r="M285" s="8"/>
      <c r="N285" s="8" t="s">
        <v>121</v>
      </c>
      <c r="O285" s="8" t="s">
        <v>121</v>
      </c>
      <c r="Q285" t="s">
        <v>122</v>
      </c>
      <c r="R285" t="s">
        <v>123</v>
      </c>
      <c r="S285" t="s">
        <v>117</v>
      </c>
      <c r="T285" t="s">
        <v>124</v>
      </c>
      <c r="U285" t="s">
        <v>118</v>
      </c>
      <c r="V285" t="s">
        <v>125</v>
      </c>
      <c r="X285" t="s">
        <v>127</v>
      </c>
    </row>
    <row r="286" spans="7:28" hidden="1" outlineLevel="1">
      <c r="G286" t="str" cm="1">
        <f t="array" ref="G286:V291">_xlfn._xlws.SORT(G25:V30,14,1,0)</f>
        <v>2021/11</v>
      </c>
      <c r="H286" t="str">
        <v>2020/11</v>
      </c>
      <c r="I286" t="str">
        <v>2019/11</v>
      </c>
      <c r="J286" s="8">
        <v>1610</v>
      </c>
      <c r="K286" s="8">
        <v>2000</v>
      </c>
      <c r="L286" s="8">
        <v>1500</v>
      </c>
      <c r="M286" s="8">
        <v>0</v>
      </c>
      <c r="N286" s="8">
        <v>-390</v>
      </c>
      <c r="O286" s="8">
        <v>110</v>
      </c>
      <c r="P286">
        <v>0</v>
      </c>
      <c r="Q286" t="str">
        <v>比較月１</v>
      </c>
      <c r="R286" t="str">
        <v>2020/11</v>
      </c>
      <c r="S286" t="str">
        <v>2021/11</v>
      </c>
      <c r="T286" s="8">
        <v>-390</v>
      </c>
      <c r="U286" s="8">
        <v>1610</v>
      </c>
      <c r="V286" s="8">
        <v>2000</v>
      </c>
      <c r="X286" s="25" t="s">
        <v>129</v>
      </c>
      <c r="Y286" s="11">
        <f>SUM(V286:V288)</f>
        <v>6000</v>
      </c>
      <c r="Z286">
        <f>COUNTIF(T286:V288,"#VALUE!")</f>
        <v>0</v>
      </c>
    </row>
    <row r="287" spans="7:28" hidden="1" outlineLevel="1">
      <c r="G287" t="str">
        <v>2021/9</v>
      </c>
      <c r="H287" t="str">
        <v>2020/9</v>
      </c>
      <c r="I287" t="str">
        <v>2019/9</v>
      </c>
      <c r="J287" s="8">
        <v>1719</v>
      </c>
      <c r="K287" s="8">
        <v>2000</v>
      </c>
      <c r="L287" s="8">
        <v>1500</v>
      </c>
      <c r="M287" s="8">
        <v>0</v>
      </c>
      <c r="N287" s="8">
        <v>-281</v>
      </c>
      <c r="O287" s="8">
        <v>219</v>
      </c>
      <c r="P287">
        <v>0</v>
      </c>
      <c r="Q287" t="str">
        <v>比較月１</v>
      </c>
      <c r="R287" t="str">
        <v>2020/9</v>
      </c>
      <c r="S287" t="str">
        <v>2021/9</v>
      </c>
      <c r="T287" s="8">
        <v>-281</v>
      </c>
      <c r="U287" s="8">
        <v>1719</v>
      </c>
      <c r="V287" s="8">
        <v>2000</v>
      </c>
      <c r="X287" s="25" t="s">
        <v>130</v>
      </c>
      <c r="Y287" s="11">
        <f>SUM(U286:U288)</f>
        <v>5162</v>
      </c>
    </row>
    <row r="288" spans="7:28" hidden="1" outlineLevel="1">
      <c r="G288" t="str">
        <v>2021/8</v>
      </c>
      <c r="H288" t="str">
        <v>2020/8</v>
      </c>
      <c r="I288" t="str">
        <v>2019/8</v>
      </c>
      <c r="J288" s="8">
        <v>1833</v>
      </c>
      <c r="K288" s="8">
        <v>2000</v>
      </c>
      <c r="L288" s="8">
        <v>1500</v>
      </c>
      <c r="M288" s="8">
        <v>0</v>
      </c>
      <c r="N288" s="8">
        <v>-167</v>
      </c>
      <c r="O288" s="8">
        <v>333</v>
      </c>
      <c r="P288">
        <v>0</v>
      </c>
      <c r="Q288" t="str">
        <v>比較月１</v>
      </c>
      <c r="R288" t="str">
        <v>2020/8</v>
      </c>
      <c r="S288" t="str">
        <v>2021/8</v>
      </c>
      <c r="T288" s="8">
        <v>-167</v>
      </c>
      <c r="U288" s="8">
        <v>1833</v>
      </c>
      <c r="V288" s="8">
        <v>2000</v>
      </c>
      <c r="W288">
        <f>IF(Y288&gt;=0.1,2,1)</f>
        <v>2</v>
      </c>
      <c r="X288" s="25" t="s">
        <v>131</v>
      </c>
      <c r="Y288" s="12">
        <f>1-Y287/Y286</f>
        <v>0.13966666666666672</v>
      </c>
      <c r="Z288" s="10" t="s">
        <v>111</v>
      </c>
      <c r="AA288">
        <f>IF(Y288&gt;=0.05,2,1)</f>
        <v>2</v>
      </c>
      <c r="AB288" t="str">
        <f>IF(Z286&gt;=1,"この６カ月では満たしません",IF(Y288&gt;=0.05,G284&amp;"で"&amp;"対象月を"&amp;S286&amp;"、"&amp;S287&amp;"、"&amp;S288&amp;"、"&amp;"比較月を"&amp;R286&amp;"、"&amp;R287&amp;"、"&amp;R288&amp;"として売上減少要件②を満たします","この６カ月では満たしません"))</f>
        <v>2021/6から連続する６カ月で対象月を2021/11、2021/9、2021/8、比較月を2020/11、2020/9、2020/8として売上減少要件②を満たします</v>
      </c>
    </row>
    <row r="289" spans="7:28" hidden="1" outlineLevel="1">
      <c r="G289" t="str">
        <v>2021/10</v>
      </c>
      <c r="H289" t="str">
        <v>2020/10</v>
      </c>
      <c r="I289" t="str">
        <v>2019/10</v>
      </c>
      <c r="J289" s="8">
        <v>1881</v>
      </c>
      <c r="K289" s="8">
        <v>2000</v>
      </c>
      <c r="L289" s="8">
        <v>1500</v>
      </c>
      <c r="M289" s="8">
        <v>0</v>
      </c>
      <c r="N289" s="8">
        <v>-119</v>
      </c>
      <c r="O289" s="8">
        <v>381</v>
      </c>
      <c r="P289">
        <v>0</v>
      </c>
      <c r="Q289" t="str">
        <v>比較月１</v>
      </c>
      <c r="R289" t="str">
        <v>2020/10</v>
      </c>
      <c r="S289" t="str">
        <v>2021/10</v>
      </c>
      <c r="T289" s="8">
        <v>-119</v>
      </c>
      <c r="U289" s="8">
        <v>1881</v>
      </c>
      <c r="V289" s="8">
        <v>2000</v>
      </c>
    </row>
    <row r="290" spans="7:28" hidden="1" outlineLevel="1">
      <c r="G290" t="str">
        <v>2021/6</v>
      </c>
      <c r="H290" t="str">
        <v>2020/6</v>
      </c>
      <c r="I290" t="str">
        <v>2019/6</v>
      </c>
      <c r="J290" s="8">
        <v>1992</v>
      </c>
      <c r="K290" s="8">
        <v>2000</v>
      </c>
      <c r="L290" s="8">
        <v>1500</v>
      </c>
      <c r="M290" s="8">
        <v>0</v>
      </c>
      <c r="N290" s="8">
        <v>-8</v>
      </c>
      <c r="O290" s="8">
        <v>492</v>
      </c>
      <c r="P290">
        <v>0</v>
      </c>
      <c r="Q290" t="str">
        <v>比較月１</v>
      </c>
      <c r="R290" t="str">
        <v>2020/6</v>
      </c>
      <c r="S290" t="str">
        <v>2021/6</v>
      </c>
      <c r="T290" s="8">
        <v>-8</v>
      </c>
      <c r="U290" s="8">
        <v>1992</v>
      </c>
      <c r="V290" s="8">
        <v>2000</v>
      </c>
    </row>
    <row r="291" spans="7:28" hidden="1" outlineLevel="1">
      <c r="G291" t="str">
        <v>2021/7</v>
      </c>
      <c r="H291" t="str">
        <v>2020/7</v>
      </c>
      <c r="I291" t="str">
        <v>2019/7</v>
      </c>
      <c r="J291" s="8">
        <v>2202</v>
      </c>
      <c r="K291" s="8">
        <v>2000</v>
      </c>
      <c r="L291" s="8">
        <v>1500</v>
      </c>
      <c r="M291" s="8">
        <v>0</v>
      </c>
      <c r="N291" s="8">
        <v>202</v>
      </c>
      <c r="O291" s="8">
        <v>702</v>
      </c>
      <c r="P291">
        <v>0</v>
      </c>
      <c r="Q291" t="str">
        <v>比較月１</v>
      </c>
      <c r="R291" t="str">
        <v>2020/7</v>
      </c>
      <c r="S291" t="str">
        <v>2021/7</v>
      </c>
      <c r="T291" s="8">
        <v>202</v>
      </c>
      <c r="U291" s="8">
        <v>2202</v>
      </c>
      <c r="V291" s="8">
        <v>2000</v>
      </c>
    </row>
    <row r="292" spans="7:28" hidden="1" outlineLevel="1"/>
    <row r="293" spans="7:28" hidden="1" outlineLevel="1">
      <c r="G293" s="1" t="s">
        <v>161</v>
      </c>
    </row>
    <row r="294" spans="7:28" hidden="1" outlineLevel="1">
      <c r="G294" t="s">
        <v>117</v>
      </c>
      <c r="H294" t="s">
        <v>108</v>
      </c>
      <c r="I294" t="s">
        <v>109</v>
      </c>
      <c r="J294" s="8" t="s">
        <v>118</v>
      </c>
      <c r="K294" s="8" t="s">
        <v>119</v>
      </c>
      <c r="L294" s="8" t="s">
        <v>120</v>
      </c>
      <c r="M294" s="8"/>
      <c r="N294" s="8" t="s">
        <v>121</v>
      </c>
      <c r="O294" s="8" t="s">
        <v>121</v>
      </c>
      <c r="Q294" t="s">
        <v>122</v>
      </c>
      <c r="R294" t="s">
        <v>123</v>
      </c>
      <c r="S294" t="s">
        <v>117</v>
      </c>
      <c r="T294" t="s">
        <v>124</v>
      </c>
      <c r="U294" t="s">
        <v>118</v>
      </c>
      <c r="V294" t="s">
        <v>125</v>
      </c>
      <c r="X294" t="s">
        <v>127</v>
      </c>
    </row>
    <row r="295" spans="7:28" hidden="1" outlineLevel="1">
      <c r="G295" t="str" cm="1">
        <f t="array" ref="G295:V300">_xlfn._xlws.SORT(G26:V31,14,1,0)</f>
        <v>2021/11</v>
      </c>
      <c r="H295" t="str">
        <v>2020/11</v>
      </c>
      <c r="I295" t="str">
        <v>2019/11</v>
      </c>
      <c r="J295" s="8">
        <v>1610</v>
      </c>
      <c r="K295" s="8">
        <v>2000</v>
      </c>
      <c r="L295" s="8">
        <v>1500</v>
      </c>
      <c r="M295" s="8">
        <v>0</v>
      </c>
      <c r="N295" s="8">
        <v>-390</v>
      </c>
      <c r="O295" s="8">
        <v>110</v>
      </c>
      <c r="P295">
        <v>0</v>
      </c>
      <c r="Q295" t="str">
        <v>比較月１</v>
      </c>
      <c r="R295" t="str">
        <v>2020/11</v>
      </c>
      <c r="S295" t="str">
        <v>2021/11</v>
      </c>
      <c r="T295" s="8">
        <v>-390</v>
      </c>
      <c r="U295" s="8">
        <v>1610</v>
      </c>
      <c r="V295" s="8">
        <v>2000</v>
      </c>
      <c r="X295" s="25" t="s">
        <v>129</v>
      </c>
      <c r="Y295" s="11">
        <f>SUM(V295:V297)</f>
        <v>6000</v>
      </c>
      <c r="Z295">
        <f>COUNTIF(T295:V297,"#VALUE!")</f>
        <v>0</v>
      </c>
    </row>
    <row r="296" spans="7:28" hidden="1" outlineLevel="1">
      <c r="G296" t="str">
        <v>2021/9</v>
      </c>
      <c r="H296" t="str">
        <v>2020/9</v>
      </c>
      <c r="I296" t="str">
        <v>2019/9</v>
      </c>
      <c r="J296" s="8">
        <v>1719</v>
      </c>
      <c r="K296" s="8">
        <v>2000</v>
      </c>
      <c r="L296" s="8">
        <v>1500</v>
      </c>
      <c r="M296" s="8">
        <v>0</v>
      </c>
      <c r="N296" s="8">
        <v>-281</v>
      </c>
      <c r="O296" s="8">
        <v>219</v>
      </c>
      <c r="P296">
        <v>0</v>
      </c>
      <c r="Q296" t="str">
        <v>比較月１</v>
      </c>
      <c r="R296" t="str">
        <v>2020/9</v>
      </c>
      <c r="S296" t="str">
        <v>2021/9</v>
      </c>
      <c r="T296" s="8">
        <v>-281</v>
      </c>
      <c r="U296" s="8">
        <v>1719</v>
      </c>
      <c r="V296" s="8">
        <v>2000</v>
      </c>
      <c r="X296" s="25" t="s">
        <v>130</v>
      </c>
      <c r="Y296" s="11">
        <f>SUM(U295:U297)</f>
        <v>5162</v>
      </c>
    </row>
    <row r="297" spans="7:28" hidden="1" outlineLevel="1">
      <c r="G297" t="str">
        <v>2021/8</v>
      </c>
      <c r="H297" t="str">
        <v>2020/8</v>
      </c>
      <c r="I297" t="str">
        <v>2019/8</v>
      </c>
      <c r="J297" s="8">
        <v>1833</v>
      </c>
      <c r="K297" s="8">
        <v>2000</v>
      </c>
      <c r="L297" s="8">
        <v>1500</v>
      </c>
      <c r="M297" s="8">
        <v>0</v>
      </c>
      <c r="N297" s="8">
        <v>-167</v>
      </c>
      <c r="O297" s="8">
        <v>333</v>
      </c>
      <c r="P297">
        <v>0</v>
      </c>
      <c r="Q297" t="str">
        <v>比較月１</v>
      </c>
      <c r="R297" t="str">
        <v>2020/8</v>
      </c>
      <c r="S297" t="str">
        <v>2021/8</v>
      </c>
      <c r="T297" s="8">
        <v>-167</v>
      </c>
      <c r="U297" s="8">
        <v>1833</v>
      </c>
      <c r="V297" s="8">
        <v>2000</v>
      </c>
      <c r="W297">
        <f>IF(Y297&gt;=0.1,2,1)</f>
        <v>2</v>
      </c>
      <c r="X297" s="25" t="s">
        <v>131</v>
      </c>
      <c r="Y297" s="12">
        <f>1-Y296/Y295</f>
        <v>0.13966666666666672</v>
      </c>
      <c r="Z297" s="10" t="s">
        <v>111</v>
      </c>
      <c r="AA297">
        <f>IF(Y297&gt;=0.05,2,1)</f>
        <v>2</v>
      </c>
      <c r="AB297" t="str">
        <f>IF(Z295&gt;=1,"この６カ月では満たしません",IF(Y297&gt;=0.05,G293&amp;"で"&amp;"対象月を"&amp;S295&amp;"、"&amp;S296&amp;"、"&amp;S297&amp;"、"&amp;"比較月を"&amp;R295&amp;"、"&amp;R296&amp;"、"&amp;R297&amp;"として売上減少要件②を満たします","この６カ月では満たしません"))</f>
        <v>2021/7から連続する６カ月で対象月を2021/11、2021/9、2021/8、比較月を2020/11、2020/9、2020/8として売上減少要件②を満たします</v>
      </c>
    </row>
    <row r="298" spans="7:28" hidden="1" outlineLevel="1">
      <c r="G298" t="str">
        <v>2021/10</v>
      </c>
      <c r="H298" t="str">
        <v>2020/10</v>
      </c>
      <c r="I298" t="str">
        <v>2019/10</v>
      </c>
      <c r="J298" s="8">
        <v>1881</v>
      </c>
      <c r="K298" s="8">
        <v>2000</v>
      </c>
      <c r="L298" s="8">
        <v>1500</v>
      </c>
      <c r="M298" s="8">
        <v>0</v>
      </c>
      <c r="N298" s="8">
        <v>-119</v>
      </c>
      <c r="O298" s="8">
        <v>381</v>
      </c>
      <c r="P298">
        <v>0</v>
      </c>
      <c r="Q298" t="str">
        <v>比較月１</v>
      </c>
      <c r="R298" t="str">
        <v>2020/10</v>
      </c>
      <c r="S298" t="str">
        <v>2021/10</v>
      </c>
      <c r="T298" s="8">
        <v>-119</v>
      </c>
      <c r="U298" s="8">
        <v>1881</v>
      </c>
      <c r="V298" s="8">
        <v>2000</v>
      </c>
    </row>
    <row r="299" spans="7:28" hidden="1" outlineLevel="1">
      <c r="G299" t="str">
        <v>2021/7</v>
      </c>
      <c r="H299" t="str">
        <v>2020/7</v>
      </c>
      <c r="I299" t="str">
        <v>2019/7</v>
      </c>
      <c r="J299" s="8">
        <v>2202</v>
      </c>
      <c r="K299" s="8">
        <v>2000</v>
      </c>
      <c r="L299" s="8">
        <v>1500</v>
      </c>
      <c r="M299" s="8">
        <v>0</v>
      </c>
      <c r="N299" s="8">
        <v>202</v>
      </c>
      <c r="O299" s="8">
        <v>702</v>
      </c>
      <c r="P299">
        <v>0</v>
      </c>
      <c r="Q299" t="str">
        <v>比較月１</v>
      </c>
      <c r="R299" t="str">
        <v>2020/7</v>
      </c>
      <c r="S299" t="str">
        <v>2021/7</v>
      </c>
      <c r="T299" s="8">
        <v>202</v>
      </c>
      <c r="U299" s="8">
        <v>2202</v>
      </c>
      <c r="V299" s="8">
        <v>2000</v>
      </c>
    </row>
    <row r="300" spans="7:28" hidden="1" outlineLevel="1">
      <c r="G300" t="str">
        <v>2021/12</v>
      </c>
      <c r="H300" t="str">
        <v>2020/12</v>
      </c>
      <c r="I300" t="str">
        <v>2019/12</v>
      </c>
      <c r="J300" s="8" t="str">
        <v>na</v>
      </c>
      <c r="K300" s="8">
        <v>2019</v>
      </c>
      <c r="L300" s="8">
        <v>1500</v>
      </c>
      <c r="M300" s="8">
        <v>0</v>
      </c>
      <c r="N300" s="8" t="e">
        <v>#VALUE!</v>
      </c>
      <c r="O300" s="8" t="str">
        <v/>
      </c>
      <c r="P300">
        <v>0</v>
      </c>
      <c r="Q300" t="str">
        <v>比較月１</v>
      </c>
      <c r="R300" t="str">
        <v>2020/12</v>
      </c>
      <c r="S300" t="str">
        <v>2021/12</v>
      </c>
      <c r="T300" s="8" t="e">
        <v>#VALUE!</v>
      </c>
      <c r="U300" s="8" t="str">
        <v>na</v>
      </c>
      <c r="V300" s="8">
        <v>2019</v>
      </c>
    </row>
    <row r="301" spans="7:28" hidden="1" outlineLevel="1"/>
    <row r="302" spans="7:28" hidden="1" outlineLevel="1">
      <c r="G302" s="1" t="s">
        <v>160</v>
      </c>
    </row>
    <row r="303" spans="7:28" hidden="1" outlineLevel="1">
      <c r="G303" t="s">
        <v>117</v>
      </c>
      <c r="H303" t="s">
        <v>108</v>
      </c>
      <c r="I303" t="s">
        <v>109</v>
      </c>
      <c r="J303" s="8" t="s">
        <v>118</v>
      </c>
      <c r="K303" s="8" t="s">
        <v>119</v>
      </c>
      <c r="L303" s="8" t="s">
        <v>120</v>
      </c>
      <c r="M303" s="8"/>
      <c r="N303" s="8" t="s">
        <v>121</v>
      </c>
      <c r="O303" s="8" t="s">
        <v>121</v>
      </c>
      <c r="Q303" t="s">
        <v>122</v>
      </c>
      <c r="R303" t="s">
        <v>123</v>
      </c>
      <c r="S303" t="s">
        <v>117</v>
      </c>
      <c r="T303" t="s">
        <v>124</v>
      </c>
      <c r="U303" t="s">
        <v>118</v>
      </c>
      <c r="V303" t="s">
        <v>125</v>
      </c>
      <c r="X303" t="s">
        <v>127</v>
      </c>
    </row>
    <row r="304" spans="7:28" hidden="1" outlineLevel="1">
      <c r="G304" t="str" cm="1">
        <f t="array" ref="G304:V309">_xlfn._xlws.SORT(G27:V32,14,1,0)</f>
        <v>2021/11</v>
      </c>
      <c r="H304" t="str">
        <v>2020/11</v>
      </c>
      <c r="I304" t="str">
        <v>2019/11</v>
      </c>
      <c r="J304" s="8">
        <v>1610</v>
      </c>
      <c r="K304" s="8">
        <v>2000</v>
      </c>
      <c r="L304" s="8">
        <v>1500</v>
      </c>
      <c r="M304" s="8">
        <v>0</v>
      </c>
      <c r="N304" s="8">
        <v>-390</v>
      </c>
      <c r="O304" s="8">
        <v>110</v>
      </c>
      <c r="P304">
        <v>0</v>
      </c>
      <c r="Q304" t="str">
        <v>比較月１</v>
      </c>
      <c r="R304" t="str">
        <v>2020/11</v>
      </c>
      <c r="S304" t="str">
        <v>2021/11</v>
      </c>
      <c r="T304" s="8">
        <v>-390</v>
      </c>
      <c r="U304" s="8">
        <v>1610</v>
      </c>
      <c r="V304" s="8">
        <v>2000</v>
      </c>
      <c r="X304" s="25" t="s">
        <v>129</v>
      </c>
      <c r="Y304" s="11">
        <f>SUM(V304:V306)</f>
        <v>6000</v>
      </c>
      <c r="Z304">
        <f>COUNTIF(T304:V306,"#VALUE!")</f>
        <v>0</v>
      </c>
    </row>
    <row r="305" spans="7:28" hidden="1" outlineLevel="1">
      <c r="G305" t="str">
        <v>2021/9</v>
      </c>
      <c r="H305" t="str">
        <v>2020/9</v>
      </c>
      <c r="I305" t="str">
        <v>2019/9</v>
      </c>
      <c r="J305" s="8">
        <v>1719</v>
      </c>
      <c r="K305" s="8">
        <v>2000</v>
      </c>
      <c r="L305" s="8">
        <v>1500</v>
      </c>
      <c r="M305" s="8">
        <v>0</v>
      </c>
      <c r="N305" s="8">
        <v>-281</v>
      </c>
      <c r="O305" s="8">
        <v>219</v>
      </c>
      <c r="P305">
        <v>0</v>
      </c>
      <c r="Q305" t="str">
        <v>比較月１</v>
      </c>
      <c r="R305" t="str">
        <v>2020/9</v>
      </c>
      <c r="S305" t="str">
        <v>2021/9</v>
      </c>
      <c r="T305" s="8">
        <v>-281</v>
      </c>
      <c r="U305" s="8">
        <v>1719</v>
      </c>
      <c r="V305" s="8">
        <v>2000</v>
      </c>
      <c r="X305" s="25" t="s">
        <v>130</v>
      </c>
      <c r="Y305" s="11">
        <f>SUM(U304:U306)</f>
        <v>5162</v>
      </c>
    </row>
    <row r="306" spans="7:28" hidden="1" outlineLevel="1">
      <c r="G306" t="str">
        <v>2021/8</v>
      </c>
      <c r="H306" t="str">
        <v>2020/8</v>
      </c>
      <c r="I306" t="str">
        <v>2019/8</v>
      </c>
      <c r="J306" s="8">
        <v>1833</v>
      </c>
      <c r="K306" s="8">
        <v>2000</v>
      </c>
      <c r="L306" s="8">
        <v>1500</v>
      </c>
      <c r="M306" s="8">
        <v>0</v>
      </c>
      <c r="N306" s="8">
        <v>-167</v>
      </c>
      <c r="O306" s="8">
        <v>333</v>
      </c>
      <c r="P306">
        <v>0</v>
      </c>
      <c r="Q306" t="str">
        <v>比較月１</v>
      </c>
      <c r="R306" t="str">
        <v>2020/8</v>
      </c>
      <c r="S306" t="str">
        <v>2021/8</v>
      </c>
      <c r="T306" s="8">
        <v>-167</v>
      </c>
      <c r="U306" s="8">
        <v>1833</v>
      </c>
      <c r="V306" s="8">
        <v>2000</v>
      </c>
      <c r="W306">
        <f>IF(Y306&gt;=0.1,2,1)</f>
        <v>2</v>
      </c>
      <c r="X306" s="25" t="s">
        <v>131</v>
      </c>
      <c r="Y306" s="12">
        <f>1-Y305/Y304</f>
        <v>0.13966666666666672</v>
      </c>
      <c r="Z306" s="10" t="s">
        <v>111</v>
      </c>
      <c r="AA306">
        <f>IF(Y306&gt;=0.05,2,1)</f>
        <v>2</v>
      </c>
      <c r="AB306" t="str">
        <f>IF(Z304&gt;=1,"この６カ月では満たしません",IF(Y306&gt;=0.05,G302&amp;"で"&amp;"対象月を"&amp;S304&amp;"、"&amp;S305&amp;"、"&amp;S306&amp;"、"&amp;"比較月を"&amp;R304&amp;"、"&amp;R305&amp;"、"&amp;R306&amp;"として売上減少要件②を満たします","この６カ月では満たしません"))</f>
        <v>2021/8から連続する６カ月で対象月を2021/11、2021/9、2021/8、比較月を2020/11、2020/9、2020/8として売上減少要件②を満たします</v>
      </c>
    </row>
    <row r="307" spans="7:28" hidden="1" outlineLevel="1">
      <c r="G307" t="str">
        <v>2021/10</v>
      </c>
      <c r="H307" t="str">
        <v>2020/10</v>
      </c>
      <c r="I307" t="str">
        <v>2019/10</v>
      </c>
      <c r="J307" s="8">
        <v>1881</v>
      </c>
      <c r="K307" s="8">
        <v>2000</v>
      </c>
      <c r="L307" s="8">
        <v>1500</v>
      </c>
      <c r="M307" s="8">
        <v>0</v>
      </c>
      <c r="N307" s="8">
        <v>-119</v>
      </c>
      <c r="O307" s="8">
        <v>381</v>
      </c>
      <c r="P307">
        <v>0</v>
      </c>
      <c r="Q307" t="str">
        <v>比較月１</v>
      </c>
      <c r="R307" t="str">
        <v>2020/10</v>
      </c>
      <c r="S307" t="str">
        <v>2021/10</v>
      </c>
      <c r="T307" s="8">
        <v>-119</v>
      </c>
      <c r="U307" s="8">
        <v>1881</v>
      </c>
      <c r="V307" s="8">
        <v>2000</v>
      </c>
    </row>
    <row r="308" spans="7:28" hidden="1" outlineLevel="1">
      <c r="G308" t="str">
        <v>2021/12</v>
      </c>
      <c r="H308" t="str">
        <v>2020/12</v>
      </c>
      <c r="I308" t="str">
        <v>2019/12</v>
      </c>
      <c r="J308" s="8" t="str">
        <v>na</v>
      </c>
      <c r="K308" s="8">
        <v>2019</v>
      </c>
      <c r="L308" s="8">
        <v>1500</v>
      </c>
      <c r="M308" s="8">
        <v>0</v>
      </c>
      <c r="N308" s="8" t="e">
        <v>#VALUE!</v>
      </c>
      <c r="O308" s="8" t="str">
        <v/>
      </c>
      <c r="P308">
        <v>0</v>
      </c>
      <c r="Q308" t="str">
        <v>比較月１</v>
      </c>
      <c r="R308" t="str">
        <v>2020/12</v>
      </c>
      <c r="S308" t="str">
        <v>2021/12</v>
      </c>
      <c r="T308" s="8" t="e">
        <v>#VALUE!</v>
      </c>
      <c r="U308" s="8" t="str">
        <v>na</v>
      </c>
      <c r="V308" s="8">
        <v>2019</v>
      </c>
    </row>
    <row r="309" spans="7:28" hidden="1" outlineLevel="1">
      <c r="G309" t="str">
        <v>2022/1</v>
      </c>
      <c r="H309" t="str">
        <v>2021/1</v>
      </c>
      <c r="I309" t="str">
        <v>2020/1</v>
      </c>
      <c r="J309" s="8" t="str">
        <v>na</v>
      </c>
      <c r="K309" s="8">
        <v>1647</v>
      </c>
      <c r="L309" s="8">
        <v>1500</v>
      </c>
      <c r="M309" s="8">
        <v>0</v>
      </c>
      <c r="N309" s="8" t="e">
        <v>#VALUE!</v>
      </c>
      <c r="O309" s="8" t="str">
        <v/>
      </c>
      <c r="P309">
        <v>0</v>
      </c>
      <c r="Q309" t="str">
        <v>比較月１</v>
      </c>
      <c r="R309" t="str">
        <v>2021/1</v>
      </c>
      <c r="S309" t="str">
        <v>2022/1</v>
      </c>
      <c r="T309" s="8" t="e">
        <v>#VALUE!</v>
      </c>
      <c r="U309" s="8" t="str">
        <v>na</v>
      </c>
      <c r="V309" s="8">
        <v>1647</v>
      </c>
    </row>
    <row r="310" spans="7:28" hidden="1" outlineLevel="1"/>
    <row r="311" spans="7:28" hidden="1" outlineLevel="1">
      <c r="G311" s="1" t="s">
        <v>159</v>
      </c>
    </row>
    <row r="312" spans="7:28" hidden="1" outlineLevel="1">
      <c r="G312" t="s">
        <v>117</v>
      </c>
      <c r="H312" t="s">
        <v>108</v>
      </c>
      <c r="I312" t="s">
        <v>109</v>
      </c>
      <c r="J312" s="8" t="s">
        <v>118</v>
      </c>
      <c r="K312" s="8" t="s">
        <v>119</v>
      </c>
      <c r="L312" s="8" t="s">
        <v>120</v>
      </c>
      <c r="M312" s="8"/>
      <c r="N312" s="8" t="s">
        <v>121</v>
      </c>
      <c r="O312" s="8" t="s">
        <v>121</v>
      </c>
      <c r="Q312" t="s">
        <v>122</v>
      </c>
      <c r="R312" t="s">
        <v>123</v>
      </c>
      <c r="S312" t="s">
        <v>117</v>
      </c>
      <c r="T312" t="s">
        <v>124</v>
      </c>
      <c r="U312" t="s">
        <v>118</v>
      </c>
      <c r="V312" t="s">
        <v>125</v>
      </c>
      <c r="X312" t="s">
        <v>127</v>
      </c>
    </row>
    <row r="313" spans="7:28" hidden="1" outlineLevel="1">
      <c r="G313" t="str" cm="1">
        <f t="array" ref="G313:V318">_xlfn._xlws.SORT(G28:V33,14,1,0)</f>
        <v>2021/11</v>
      </c>
      <c r="H313" t="str">
        <v>2020/11</v>
      </c>
      <c r="I313" t="str">
        <v>2019/11</v>
      </c>
      <c r="J313" s="8">
        <v>1610</v>
      </c>
      <c r="K313" s="8">
        <v>2000</v>
      </c>
      <c r="L313" s="8">
        <v>1500</v>
      </c>
      <c r="M313" s="8">
        <v>0</v>
      </c>
      <c r="N313" s="8">
        <v>-390</v>
      </c>
      <c r="O313" s="8">
        <v>110</v>
      </c>
      <c r="P313">
        <v>0</v>
      </c>
      <c r="Q313" t="str">
        <v>比較月１</v>
      </c>
      <c r="R313" t="str">
        <v>2020/11</v>
      </c>
      <c r="S313" t="str">
        <v>2021/11</v>
      </c>
      <c r="T313" s="8">
        <v>-390</v>
      </c>
      <c r="U313" s="8">
        <v>1610</v>
      </c>
      <c r="V313" s="8">
        <v>2000</v>
      </c>
      <c r="X313" s="25" t="s">
        <v>129</v>
      </c>
      <c r="Y313" s="11">
        <f>SUM(V313:V315)</f>
        <v>6000</v>
      </c>
      <c r="Z313">
        <f>COUNTIF(T313:V315,"#VALUE!")</f>
        <v>0</v>
      </c>
    </row>
    <row r="314" spans="7:28" hidden="1" outlineLevel="1">
      <c r="G314" t="str">
        <v>2021/9</v>
      </c>
      <c r="H314" t="str">
        <v>2020/9</v>
      </c>
      <c r="I314" t="str">
        <v>2019/9</v>
      </c>
      <c r="J314" s="8">
        <v>1719</v>
      </c>
      <c r="K314" s="8">
        <v>2000</v>
      </c>
      <c r="L314" s="8">
        <v>1500</v>
      </c>
      <c r="M314" s="8">
        <v>0</v>
      </c>
      <c r="N314" s="8">
        <v>-281</v>
      </c>
      <c r="O314" s="8">
        <v>219</v>
      </c>
      <c r="P314">
        <v>0</v>
      </c>
      <c r="Q314" t="str">
        <v>比較月１</v>
      </c>
      <c r="R314" t="str">
        <v>2020/9</v>
      </c>
      <c r="S314" t="str">
        <v>2021/9</v>
      </c>
      <c r="T314" s="8">
        <v>-281</v>
      </c>
      <c r="U314" s="8">
        <v>1719</v>
      </c>
      <c r="V314" s="8">
        <v>2000</v>
      </c>
      <c r="X314" s="25" t="s">
        <v>130</v>
      </c>
      <c r="Y314" s="11">
        <f>SUM(U313:U315)</f>
        <v>5210</v>
      </c>
    </row>
    <row r="315" spans="7:28" hidden="1" outlineLevel="1">
      <c r="G315" t="str">
        <v>2021/10</v>
      </c>
      <c r="H315" t="str">
        <v>2020/10</v>
      </c>
      <c r="I315" t="str">
        <v>2019/10</v>
      </c>
      <c r="J315" s="8">
        <v>1881</v>
      </c>
      <c r="K315" s="8">
        <v>2000</v>
      </c>
      <c r="L315" s="8">
        <v>1500</v>
      </c>
      <c r="M315" s="8">
        <v>0</v>
      </c>
      <c r="N315" s="8">
        <v>-119</v>
      </c>
      <c r="O315" s="8">
        <v>381</v>
      </c>
      <c r="P315">
        <v>0</v>
      </c>
      <c r="Q315" t="str">
        <v>比較月１</v>
      </c>
      <c r="R315" t="str">
        <v>2020/10</v>
      </c>
      <c r="S315" t="str">
        <v>2021/10</v>
      </c>
      <c r="T315" s="8">
        <v>-119</v>
      </c>
      <c r="U315" s="8">
        <v>1881</v>
      </c>
      <c r="V315" s="8">
        <v>2000</v>
      </c>
      <c r="W315">
        <f>IF(Y315&gt;=0.1,2,1)</f>
        <v>2</v>
      </c>
      <c r="X315" s="25" t="s">
        <v>131</v>
      </c>
      <c r="Y315" s="12">
        <f>1-Y314/Y313</f>
        <v>0.13166666666666671</v>
      </c>
      <c r="Z315" s="10" t="s">
        <v>111</v>
      </c>
      <c r="AA315">
        <f>IF(Y315&gt;=0.05,2,1)</f>
        <v>2</v>
      </c>
      <c r="AB315" t="str">
        <f>IF(Z313&gt;=1,"この６カ月では満たしません",IF(Y315&gt;=0.05,G311&amp;"で"&amp;"対象月を"&amp;S313&amp;"、"&amp;S314&amp;"、"&amp;S315&amp;"、"&amp;"比較月を"&amp;R313&amp;"、"&amp;R314&amp;"、"&amp;R315&amp;"として売上減少要件②を満たします","この６カ月では満たしません"))</f>
        <v>2021/9から連続する６カ月で対象月を2021/11、2021/9、2021/10、比較月を2020/11、2020/9、2020/10として売上減少要件②を満たします</v>
      </c>
    </row>
    <row r="316" spans="7:28" hidden="1" outlineLevel="1">
      <c r="G316" t="str">
        <v>2021/12</v>
      </c>
      <c r="H316" t="str">
        <v>2020/12</v>
      </c>
      <c r="I316" t="str">
        <v>2019/12</v>
      </c>
      <c r="J316" s="8" t="str">
        <v>na</v>
      </c>
      <c r="K316" s="8">
        <v>2019</v>
      </c>
      <c r="L316" s="8">
        <v>1500</v>
      </c>
      <c r="M316" s="8">
        <v>0</v>
      </c>
      <c r="N316" s="8" t="e">
        <v>#VALUE!</v>
      </c>
      <c r="O316" s="8" t="str">
        <v/>
      </c>
      <c r="P316">
        <v>0</v>
      </c>
      <c r="Q316" t="str">
        <v>比較月１</v>
      </c>
      <c r="R316" t="str">
        <v>2020/12</v>
      </c>
      <c r="S316" t="str">
        <v>2021/12</v>
      </c>
      <c r="T316" s="8" t="e">
        <v>#VALUE!</v>
      </c>
      <c r="U316" s="8" t="str">
        <v>na</v>
      </c>
      <c r="V316" s="8">
        <v>2019</v>
      </c>
    </row>
    <row r="317" spans="7:28" hidden="1" outlineLevel="1">
      <c r="G317" t="str">
        <v>2022/1</v>
      </c>
      <c r="H317" t="str">
        <v>2021/1</v>
      </c>
      <c r="I317" t="str">
        <v>2020/1</v>
      </c>
      <c r="J317" s="8" t="str">
        <v>na</v>
      </c>
      <c r="K317" s="8">
        <v>1647</v>
      </c>
      <c r="L317" s="8">
        <v>1500</v>
      </c>
      <c r="M317" s="8">
        <v>0</v>
      </c>
      <c r="N317" s="8" t="e">
        <v>#VALUE!</v>
      </c>
      <c r="O317" s="8" t="str">
        <v/>
      </c>
      <c r="P317">
        <v>0</v>
      </c>
      <c r="Q317" t="str">
        <v>比較月１</v>
      </c>
      <c r="R317" t="str">
        <v>2021/1</v>
      </c>
      <c r="S317" t="str">
        <v>2022/1</v>
      </c>
      <c r="T317" s="8" t="e">
        <v>#VALUE!</v>
      </c>
      <c r="U317" s="8" t="str">
        <v>na</v>
      </c>
      <c r="V317" s="8">
        <v>1647</v>
      </c>
    </row>
    <row r="318" spans="7:28" hidden="1" outlineLevel="1">
      <c r="G318" t="str">
        <v>2022/2</v>
      </c>
      <c r="H318" t="str">
        <v>2021/2</v>
      </c>
      <c r="I318" t="str">
        <v>2020/2</v>
      </c>
      <c r="J318" s="8" t="str">
        <v>na</v>
      </c>
      <c r="K318" s="8">
        <v>1735</v>
      </c>
      <c r="L318" s="8">
        <v>1500</v>
      </c>
      <c r="M318" s="8">
        <v>0</v>
      </c>
      <c r="N318" s="8" t="e">
        <v>#VALUE!</v>
      </c>
      <c r="O318" s="8" t="str">
        <v/>
      </c>
      <c r="P318">
        <v>0</v>
      </c>
      <c r="Q318" t="str">
        <v>比較月１</v>
      </c>
      <c r="R318" t="str">
        <v>2021/2</v>
      </c>
      <c r="S318" t="str">
        <v>2022/2</v>
      </c>
      <c r="T318" s="8" t="e">
        <v>#VALUE!</v>
      </c>
      <c r="U318" s="8" t="str">
        <v>na</v>
      </c>
      <c r="V318" s="8">
        <v>1735</v>
      </c>
    </row>
    <row r="319" spans="7:28" hidden="1" outlineLevel="1"/>
    <row r="320" spans="7:28" hidden="1" outlineLevel="1"/>
    <row r="321" collapsed="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4"/>
  <pageMargins left="0.7" right="0.7" top="0.75" bottom="0.75" header="0.3" footer="0.3"/>
  <pageSetup scale="2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CE516-683F-4E5B-9B59-574C3CCEA6BD}">
  <sheetPr>
    <tabColor rgb="FFFFC000"/>
  </sheetPr>
  <dimension ref="A1:AC210"/>
  <sheetViews>
    <sheetView showGridLines="0" zoomScaleNormal="100" zoomScaleSheetLayoutView="130" workbookViewId="0">
      <selection activeCell="B212" sqref="B212"/>
    </sheetView>
  </sheetViews>
  <sheetFormatPr defaultRowHeight="18.75" outlineLevelRow="1"/>
  <cols>
    <col min="1" max="1" width="23.25" customWidth="1"/>
    <col min="2" max="2" width="16.5" customWidth="1"/>
    <col min="3" max="3" width="10.25" customWidth="1"/>
    <col min="7" max="9" width="10.875" customWidth="1"/>
    <col min="10" max="12" width="10.125" bestFit="1" customWidth="1"/>
    <col min="14" max="15" width="9.375" bestFit="1" customWidth="1"/>
    <col min="20" max="20" width="9" bestFit="1" customWidth="1"/>
    <col min="21" max="21" width="9.375" bestFit="1" customWidth="1"/>
    <col min="22" max="22" width="10.375" bestFit="1" customWidth="1"/>
    <col min="23" max="23" width="11.25" customWidth="1"/>
    <col min="25" max="25" width="13.5" customWidth="1"/>
    <col min="26" max="27" width="9.375" customWidth="1"/>
  </cols>
  <sheetData>
    <row r="1" spans="1:29" ht="40.5">
      <c r="A1" s="56" t="s">
        <v>178</v>
      </c>
    </row>
    <row r="2" spans="1:29" s="20" customFormat="1">
      <c r="A2" s="19"/>
      <c r="B2" s="36"/>
    </row>
    <row r="3" spans="1:29">
      <c r="A3" s="18" t="s">
        <v>90</v>
      </c>
      <c r="B3" t="s">
        <v>176</v>
      </c>
    </row>
    <row r="4" spans="1:29">
      <c r="A4" s="38" t="s">
        <v>172</v>
      </c>
      <c r="B4" s="39" t="str">
        <f>IFERROR(VLOOKUP(2,$AA$41:$AB$204,2,0),"売上高減少要件を満たしません")</f>
        <v>2021/6から連続する６カ月で対象月を2021/11、2021/9、2021/8、比較月を2020/11、2020/9、2020/8として売上減少要件を満たします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4"/>
    </row>
    <row r="5" spans="1:29">
      <c r="A5" s="18"/>
    </row>
    <row r="7" spans="1:29" outlineLevel="1">
      <c r="A7" s="4"/>
      <c r="B7" s="4"/>
      <c r="G7" s="17" t="s">
        <v>88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1:29" ht="19.5" outlineLevel="1" thickBot="1">
      <c r="B8" t="s">
        <v>75</v>
      </c>
      <c r="N8" t="s">
        <v>51</v>
      </c>
      <c r="O8" t="s">
        <v>52</v>
      </c>
    </row>
    <row r="9" spans="1:29" outlineLevel="1">
      <c r="A9" s="23" t="s">
        <v>18</v>
      </c>
      <c r="B9" s="44">
        <f>'2. 月次売上高（ご記入ください）'!B5</f>
        <v>1500</v>
      </c>
      <c r="G9" t="s">
        <v>44</v>
      </c>
      <c r="H9" t="s">
        <v>45</v>
      </c>
      <c r="I9" t="s">
        <v>46</v>
      </c>
      <c r="J9" s="8" t="s">
        <v>47</v>
      </c>
      <c r="K9" s="8" t="s">
        <v>48</v>
      </c>
      <c r="L9" s="8" t="s">
        <v>49</v>
      </c>
      <c r="M9" s="8"/>
      <c r="N9" s="8" t="s">
        <v>50</v>
      </c>
      <c r="O9" s="8" t="s">
        <v>50</v>
      </c>
      <c r="Q9" t="s">
        <v>53</v>
      </c>
      <c r="R9" t="s">
        <v>55</v>
      </c>
      <c r="S9" t="s">
        <v>57</v>
      </c>
      <c r="T9" t="s">
        <v>56</v>
      </c>
      <c r="U9" t="s">
        <v>60</v>
      </c>
      <c r="V9" t="s">
        <v>61</v>
      </c>
    </row>
    <row r="10" spans="1:29" outlineLevel="1">
      <c r="A10" s="23" t="s">
        <v>19</v>
      </c>
      <c r="B10" s="45">
        <f>'2. 月次売上高（ご記入ください）'!B6</f>
        <v>1500</v>
      </c>
      <c r="G10" s="3" t="s">
        <v>34</v>
      </c>
      <c r="H10" s="3" t="s">
        <v>21</v>
      </c>
      <c r="I10" s="3" t="s">
        <v>42</v>
      </c>
      <c r="J10" s="6">
        <f>VLOOKUP(G10,$A$9:$B$47,2,0)</f>
        <v>915</v>
      </c>
      <c r="K10" s="6">
        <f t="shared" ref="K10:K15" si="0">VLOOKUP(H10,$A$9:$B$47,2,0)</f>
        <v>1500</v>
      </c>
      <c r="L10" s="6" t="str">
        <f t="shared" ref="L10:L16" si="1">IFERROR(VLOOKUP(I10,$A$9:$B$47,2,0),"")</f>
        <v/>
      </c>
      <c r="M10" s="6"/>
      <c r="N10" s="6">
        <f>J10-K10</f>
        <v>-585</v>
      </c>
      <c r="O10" s="6" t="str">
        <f>IFERROR(J10-L10,"")</f>
        <v/>
      </c>
      <c r="P10" s="4"/>
      <c r="Q10" s="4" t="s">
        <v>54</v>
      </c>
      <c r="R10" s="4" t="str">
        <f>IF(Q10="比較月１",H10,I10)</f>
        <v>2019/4</v>
      </c>
      <c r="S10" s="5" t="str">
        <f>G10</f>
        <v>2020/4</v>
      </c>
      <c r="T10" s="6">
        <f t="shared" ref="T10:T18" si="2">N10</f>
        <v>-585</v>
      </c>
      <c r="U10" s="6">
        <f t="shared" ref="U10:U33" si="3">IF(J10="na","#VALUE!",J10)</f>
        <v>915</v>
      </c>
      <c r="V10" s="6">
        <f t="shared" ref="V10:V32" si="4">IF(U10="#VALUE!","#VALUE!",VLOOKUP(R10,$A$9:$B$47,2,0))</f>
        <v>1500</v>
      </c>
      <c r="W10" s="8"/>
    </row>
    <row r="11" spans="1:29" outlineLevel="1">
      <c r="A11" s="23" t="s">
        <v>20</v>
      </c>
      <c r="B11" s="45">
        <f>'2. 月次売上高（ご記入ください）'!B7</f>
        <v>1500</v>
      </c>
      <c r="G11" s="3" t="s">
        <v>35</v>
      </c>
      <c r="H11" s="3" t="s">
        <v>22</v>
      </c>
      <c r="I11" s="3" t="s">
        <v>42</v>
      </c>
      <c r="J11" s="6">
        <f t="shared" ref="J11:J15" si="5">VLOOKUP(G11,$A$9:$B$47,2,0)</f>
        <v>1229</v>
      </c>
      <c r="K11" s="6">
        <f t="shared" si="0"/>
        <v>1500</v>
      </c>
      <c r="L11" s="6" t="str">
        <f t="shared" si="1"/>
        <v/>
      </c>
      <c r="M11" s="6"/>
      <c r="N11" s="6">
        <f t="shared" ref="N11:N15" si="6">J11-K11</f>
        <v>-271</v>
      </c>
      <c r="O11" s="6" t="str">
        <f t="shared" ref="O11:O33" si="7">IFERROR(J11-L11,"")</f>
        <v/>
      </c>
      <c r="P11" s="4"/>
      <c r="Q11" s="4" t="s">
        <v>54</v>
      </c>
      <c r="R11" s="4" t="str">
        <f>IF(Q11="比較月１",H11,I11)</f>
        <v>2019/5</v>
      </c>
      <c r="S11" s="5" t="str">
        <f>G11</f>
        <v>2020/5</v>
      </c>
      <c r="T11" s="6">
        <f t="shared" si="2"/>
        <v>-271</v>
      </c>
      <c r="U11" s="6">
        <f t="shared" si="3"/>
        <v>1229</v>
      </c>
      <c r="V11" s="6">
        <f t="shared" si="4"/>
        <v>1500</v>
      </c>
      <c r="W11" s="8"/>
    </row>
    <row r="12" spans="1:29" outlineLevel="1">
      <c r="A12" s="23" t="s">
        <v>21</v>
      </c>
      <c r="B12" s="45">
        <f>'2. 月次売上高（ご記入ください）'!B8</f>
        <v>1500</v>
      </c>
      <c r="G12" s="3" t="s">
        <v>36</v>
      </c>
      <c r="H12" s="3" t="s">
        <v>23</v>
      </c>
      <c r="I12" s="3" t="s">
        <v>42</v>
      </c>
      <c r="J12" s="6">
        <f t="shared" si="5"/>
        <v>2000</v>
      </c>
      <c r="K12" s="6">
        <f t="shared" si="0"/>
        <v>1500</v>
      </c>
      <c r="L12" s="6" t="str">
        <f t="shared" si="1"/>
        <v/>
      </c>
      <c r="M12" s="6"/>
      <c r="N12" s="6">
        <f t="shared" si="6"/>
        <v>500</v>
      </c>
      <c r="O12" s="6" t="str">
        <f t="shared" si="7"/>
        <v/>
      </c>
      <c r="P12" s="4"/>
      <c r="Q12" s="4" t="s">
        <v>54</v>
      </c>
      <c r="R12" s="4" t="str">
        <f>IF(Q12="比較月１",H12,I12)</f>
        <v>2019/6</v>
      </c>
      <c r="S12" s="5" t="str">
        <f>G12</f>
        <v>2020/6</v>
      </c>
      <c r="T12" s="6">
        <f t="shared" si="2"/>
        <v>500</v>
      </c>
      <c r="U12" s="6">
        <f t="shared" si="3"/>
        <v>2000</v>
      </c>
      <c r="V12" s="6">
        <f t="shared" si="4"/>
        <v>1500</v>
      </c>
      <c r="W12" s="8"/>
    </row>
    <row r="13" spans="1:29" outlineLevel="1">
      <c r="A13" s="23" t="s">
        <v>22</v>
      </c>
      <c r="B13" s="45">
        <f>'2. 月次売上高（ご記入ください）'!B9</f>
        <v>1500</v>
      </c>
      <c r="G13" s="3" t="s">
        <v>37</v>
      </c>
      <c r="H13" s="3" t="s">
        <v>24</v>
      </c>
      <c r="I13" s="3" t="s">
        <v>42</v>
      </c>
      <c r="J13" s="6">
        <f t="shared" si="5"/>
        <v>2000</v>
      </c>
      <c r="K13" s="6">
        <f t="shared" si="0"/>
        <v>1500</v>
      </c>
      <c r="L13" s="6" t="str">
        <f t="shared" si="1"/>
        <v/>
      </c>
      <c r="M13" s="6"/>
      <c r="N13" s="6">
        <f t="shared" si="6"/>
        <v>500</v>
      </c>
      <c r="O13" s="6" t="str">
        <f t="shared" si="7"/>
        <v/>
      </c>
      <c r="P13" s="4"/>
      <c r="Q13" s="4" t="s">
        <v>54</v>
      </c>
      <c r="R13" s="4" t="str">
        <f t="shared" ref="R13:R15" si="8">IF(Q13="比較月１",H13,I13)</f>
        <v>2019/7</v>
      </c>
      <c r="S13" s="5" t="str">
        <f t="shared" ref="S13:S15" si="9">G13</f>
        <v>2020/7</v>
      </c>
      <c r="T13" s="6">
        <f t="shared" si="2"/>
        <v>500</v>
      </c>
      <c r="U13" s="6">
        <f t="shared" si="3"/>
        <v>2000</v>
      </c>
      <c r="V13" s="6">
        <f t="shared" si="4"/>
        <v>1500</v>
      </c>
      <c r="W13" s="8"/>
    </row>
    <row r="14" spans="1:29" outlineLevel="1">
      <c r="A14" s="23" t="s">
        <v>23</v>
      </c>
      <c r="B14" s="45">
        <f>'2. 月次売上高（ご記入ください）'!B10</f>
        <v>1500</v>
      </c>
      <c r="G14" s="3" t="s">
        <v>38</v>
      </c>
      <c r="H14" s="3" t="s">
        <v>25</v>
      </c>
      <c r="I14" s="3" t="s">
        <v>42</v>
      </c>
      <c r="J14" s="6">
        <f t="shared" si="5"/>
        <v>2000</v>
      </c>
      <c r="K14" s="6">
        <f t="shared" si="0"/>
        <v>1500</v>
      </c>
      <c r="L14" s="6" t="str">
        <f t="shared" si="1"/>
        <v/>
      </c>
      <c r="M14" s="6"/>
      <c r="N14" s="6">
        <f t="shared" si="6"/>
        <v>500</v>
      </c>
      <c r="O14" s="6" t="str">
        <f t="shared" si="7"/>
        <v/>
      </c>
      <c r="P14" s="4"/>
      <c r="Q14" s="4" t="s">
        <v>54</v>
      </c>
      <c r="R14" s="4" t="str">
        <f t="shared" si="8"/>
        <v>2019/8</v>
      </c>
      <c r="S14" s="5" t="str">
        <f t="shared" si="9"/>
        <v>2020/8</v>
      </c>
      <c r="T14" s="6">
        <f t="shared" si="2"/>
        <v>500</v>
      </c>
      <c r="U14" s="6">
        <f t="shared" si="3"/>
        <v>2000</v>
      </c>
      <c r="V14" s="6">
        <f t="shared" si="4"/>
        <v>1500</v>
      </c>
      <c r="W14" s="8"/>
    </row>
    <row r="15" spans="1:29" outlineLevel="1">
      <c r="A15" s="23" t="s">
        <v>24</v>
      </c>
      <c r="B15" s="45">
        <f>'2. 月次売上高（ご記入ください）'!B11</f>
        <v>1500</v>
      </c>
      <c r="G15" s="3" t="s">
        <v>39</v>
      </c>
      <c r="H15" s="3" t="s">
        <v>26</v>
      </c>
      <c r="I15" s="3" t="s">
        <v>42</v>
      </c>
      <c r="J15" s="6">
        <f t="shared" si="5"/>
        <v>2000</v>
      </c>
      <c r="K15" s="6">
        <f t="shared" si="0"/>
        <v>1500</v>
      </c>
      <c r="L15" s="6" t="str">
        <f t="shared" si="1"/>
        <v/>
      </c>
      <c r="M15" s="6"/>
      <c r="N15" s="6">
        <f t="shared" si="6"/>
        <v>500</v>
      </c>
      <c r="O15" s="6" t="str">
        <f t="shared" si="7"/>
        <v/>
      </c>
      <c r="P15" s="4"/>
      <c r="Q15" s="4" t="s">
        <v>54</v>
      </c>
      <c r="R15" s="4" t="str">
        <f t="shared" si="8"/>
        <v>2019/9</v>
      </c>
      <c r="S15" s="5" t="str">
        <f t="shared" si="9"/>
        <v>2020/9</v>
      </c>
      <c r="T15" s="6">
        <f t="shared" si="2"/>
        <v>500</v>
      </c>
      <c r="U15" s="6">
        <f t="shared" si="3"/>
        <v>2000</v>
      </c>
      <c r="V15" s="6">
        <f t="shared" si="4"/>
        <v>1500</v>
      </c>
      <c r="W15" s="8"/>
    </row>
    <row r="16" spans="1:29" outlineLevel="1">
      <c r="A16" s="23" t="s">
        <v>25</v>
      </c>
      <c r="B16" s="45">
        <f>'2. 月次売上高（ご記入ください）'!B12</f>
        <v>1500</v>
      </c>
      <c r="G16" s="3" t="s">
        <v>14</v>
      </c>
      <c r="H16" s="3" t="s">
        <v>41</v>
      </c>
      <c r="I16" s="3" t="s">
        <v>42</v>
      </c>
      <c r="J16" s="6">
        <f t="shared" ref="J16:J31" si="10">VLOOKUP(G16,$A$9:$B$47,2,0)</f>
        <v>2000</v>
      </c>
      <c r="K16" s="6">
        <f t="shared" ref="K16:K31" si="11">VLOOKUP(H16,$A$9:$B$47,2,0)</f>
        <v>1500</v>
      </c>
      <c r="L16" s="6" t="str">
        <f t="shared" si="1"/>
        <v/>
      </c>
      <c r="M16" s="6"/>
      <c r="N16" s="6">
        <f>J16-K16</f>
        <v>500</v>
      </c>
      <c r="O16" s="6" t="str">
        <f t="shared" si="7"/>
        <v/>
      </c>
      <c r="P16" s="4"/>
      <c r="Q16" s="4" t="s">
        <v>54</v>
      </c>
      <c r="R16" s="4" t="str">
        <f t="shared" ref="R16:R29" si="12">IF(Q16="比較月１",H16,I16)</f>
        <v>2019/10</v>
      </c>
      <c r="S16" s="5" t="str">
        <f>G16</f>
        <v>2020/10</v>
      </c>
      <c r="T16" s="6">
        <f t="shared" si="2"/>
        <v>500</v>
      </c>
      <c r="U16" s="6">
        <f t="shared" si="3"/>
        <v>2000</v>
      </c>
      <c r="V16" s="6">
        <f t="shared" si="4"/>
        <v>1500</v>
      </c>
      <c r="W16" s="6"/>
      <c r="X16" s="4"/>
      <c r="Y16" s="4"/>
    </row>
    <row r="17" spans="1:25" outlineLevel="1">
      <c r="A17" s="24" t="s">
        <v>26</v>
      </c>
      <c r="B17" s="45">
        <f>'2. 月次売上高（ご記入ください）'!B13</f>
        <v>1500</v>
      </c>
      <c r="G17" s="2" t="s">
        <v>12</v>
      </c>
      <c r="H17" s="3" t="s">
        <v>28</v>
      </c>
      <c r="I17" s="3" t="s">
        <v>42</v>
      </c>
      <c r="J17" s="6">
        <f t="shared" si="10"/>
        <v>2000</v>
      </c>
      <c r="K17" s="6">
        <f t="shared" si="11"/>
        <v>1500</v>
      </c>
      <c r="L17" s="6" t="str">
        <f t="shared" ref="L17:L24" si="13">IFERROR(VLOOKUP(I17,$A$9:$B$47,2,0),"")</f>
        <v/>
      </c>
      <c r="M17" s="6"/>
      <c r="N17" s="6">
        <f>J17-K17</f>
        <v>500</v>
      </c>
      <c r="O17" s="6" t="str">
        <f t="shared" si="7"/>
        <v/>
      </c>
      <c r="P17" s="4"/>
      <c r="Q17" s="4" t="s">
        <v>54</v>
      </c>
      <c r="R17" s="4" t="str">
        <f t="shared" si="12"/>
        <v>2019/11</v>
      </c>
      <c r="S17" s="5" t="str">
        <f>G17</f>
        <v>2020/11</v>
      </c>
      <c r="T17" s="6">
        <f t="shared" si="2"/>
        <v>500</v>
      </c>
      <c r="U17" s="6">
        <f t="shared" si="3"/>
        <v>2000</v>
      </c>
      <c r="V17" s="6">
        <f t="shared" si="4"/>
        <v>1500</v>
      </c>
      <c r="W17" s="6"/>
      <c r="X17" s="4"/>
      <c r="Y17" s="4"/>
    </row>
    <row r="18" spans="1:25" outlineLevel="1">
      <c r="A18" s="24" t="s">
        <v>27</v>
      </c>
      <c r="B18" s="45">
        <f>'2. 月次売上高（ご記入ください）'!B14</f>
        <v>1500</v>
      </c>
      <c r="G18" s="2" t="s">
        <v>10</v>
      </c>
      <c r="H18" s="3" t="s">
        <v>29</v>
      </c>
      <c r="I18" s="3" t="s">
        <v>42</v>
      </c>
      <c r="J18" s="6">
        <f t="shared" si="10"/>
        <v>2019</v>
      </c>
      <c r="K18" s="6">
        <f t="shared" si="11"/>
        <v>1500</v>
      </c>
      <c r="L18" s="6" t="str">
        <f t="shared" si="13"/>
        <v/>
      </c>
      <c r="M18" s="6"/>
      <c r="N18" s="6">
        <f>J18-K18</f>
        <v>519</v>
      </c>
      <c r="O18" s="6" t="str">
        <f t="shared" si="7"/>
        <v/>
      </c>
      <c r="P18" s="4"/>
      <c r="Q18" s="4" t="s">
        <v>54</v>
      </c>
      <c r="R18" s="4" t="str">
        <f t="shared" si="12"/>
        <v>2019/12</v>
      </c>
      <c r="S18" s="5" t="str">
        <f>G18</f>
        <v>2020/12</v>
      </c>
      <c r="T18" s="6">
        <f t="shared" si="2"/>
        <v>519</v>
      </c>
      <c r="U18" s="6">
        <f t="shared" si="3"/>
        <v>2019</v>
      </c>
      <c r="V18" s="6">
        <f t="shared" si="4"/>
        <v>1500</v>
      </c>
      <c r="W18" s="6"/>
      <c r="X18" s="4"/>
      <c r="Y18" s="4"/>
    </row>
    <row r="19" spans="1:25" outlineLevel="1">
      <c r="A19" s="24" t="s">
        <v>28</v>
      </c>
      <c r="B19" s="45">
        <f>'2. 月次売上高（ご記入ください）'!B15</f>
        <v>1500</v>
      </c>
      <c r="G19" s="2" t="s">
        <v>8</v>
      </c>
      <c r="H19" s="3" t="s">
        <v>31</v>
      </c>
      <c r="I19" s="3" t="s">
        <v>18</v>
      </c>
      <c r="J19" s="6">
        <f t="shared" si="10"/>
        <v>1647</v>
      </c>
      <c r="K19" s="6">
        <f t="shared" si="11"/>
        <v>1500</v>
      </c>
      <c r="L19" s="6">
        <f t="shared" si="13"/>
        <v>1500</v>
      </c>
      <c r="M19" s="6"/>
      <c r="N19" s="6">
        <f t="shared" ref="N19:N24" si="14">J19-K19</f>
        <v>147</v>
      </c>
      <c r="O19" s="6">
        <f t="shared" si="7"/>
        <v>147</v>
      </c>
      <c r="P19" s="4"/>
      <c r="Q19" s="4" t="str">
        <f>IF(K19&gt;L19,"比較月１","比較月２")</f>
        <v>比較月２</v>
      </c>
      <c r="R19" s="4" t="str">
        <f>IF(Q19="比較月１",H19,I19)</f>
        <v>2019/1</v>
      </c>
      <c r="S19" s="5" t="str">
        <f t="shared" ref="S19:S24" si="15">G19</f>
        <v>2021/1</v>
      </c>
      <c r="T19" s="6">
        <f t="shared" ref="T19:T33" si="16">MIN(N19:O19)</f>
        <v>147</v>
      </c>
      <c r="U19" s="6">
        <f t="shared" si="3"/>
        <v>1647</v>
      </c>
      <c r="V19" s="6">
        <f t="shared" si="4"/>
        <v>1500</v>
      </c>
      <c r="W19" s="6"/>
      <c r="X19" s="4"/>
      <c r="Y19" s="4"/>
    </row>
    <row r="20" spans="1:25" outlineLevel="1">
      <c r="A20" s="24" t="s">
        <v>43</v>
      </c>
      <c r="B20" s="45">
        <f>'2. 月次売上高（ご記入ください）'!B16</f>
        <v>1500</v>
      </c>
      <c r="G20" s="2" t="s">
        <v>4</v>
      </c>
      <c r="H20" s="3" t="s">
        <v>32</v>
      </c>
      <c r="I20" s="3" t="s">
        <v>19</v>
      </c>
      <c r="J20" s="6">
        <f t="shared" si="10"/>
        <v>1735</v>
      </c>
      <c r="K20" s="6">
        <f t="shared" si="11"/>
        <v>1500</v>
      </c>
      <c r="L20" s="6">
        <f t="shared" si="13"/>
        <v>1500</v>
      </c>
      <c r="M20" s="6"/>
      <c r="N20" s="6">
        <f t="shared" si="14"/>
        <v>235</v>
      </c>
      <c r="O20" s="6">
        <f t="shared" si="7"/>
        <v>235</v>
      </c>
      <c r="P20" s="4"/>
      <c r="Q20" s="4" t="str">
        <f>IF(K20&gt;L20,"比較月１","比較月２")</f>
        <v>比較月２</v>
      </c>
      <c r="R20" s="4" t="str">
        <f>IF(Q20="比較月１",H20,I20)</f>
        <v>2019/2</v>
      </c>
      <c r="S20" s="5" t="str">
        <f t="shared" si="15"/>
        <v>2021/2</v>
      </c>
      <c r="T20" s="6">
        <f t="shared" si="16"/>
        <v>235</v>
      </c>
      <c r="U20" s="6">
        <f t="shared" si="3"/>
        <v>1735</v>
      </c>
      <c r="V20" s="6">
        <f t="shared" si="4"/>
        <v>1500</v>
      </c>
      <c r="W20" s="6"/>
      <c r="X20" s="4"/>
      <c r="Y20" s="4"/>
    </row>
    <row r="21" spans="1:25" outlineLevel="1">
      <c r="A21" s="24" t="s">
        <v>30</v>
      </c>
      <c r="B21" s="45">
        <f>'2. 月次売上高（ご記入ください）'!B17</f>
        <v>1500</v>
      </c>
      <c r="G21" s="2" t="s">
        <v>0</v>
      </c>
      <c r="H21" s="3" t="s">
        <v>33</v>
      </c>
      <c r="I21" s="3" t="s">
        <v>20</v>
      </c>
      <c r="J21" s="6">
        <f t="shared" si="10"/>
        <v>2074</v>
      </c>
      <c r="K21" s="6">
        <f t="shared" si="11"/>
        <v>1500</v>
      </c>
      <c r="L21" s="6">
        <f t="shared" si="13"/>
        <v>1500</v>
      </c>
      <c r="M21" s="6"/>
      <c r="N21" s="6">
        <f t="shared" si="14"/>
        <v>574</v>
      </c>
      <c r="O21" s="6">
        <f t="shared" si="7"/>
        <v>574</v>
      </c>
      <c r="P21" s="4"/>
      <c r="Q21" s="4" t="str">
        <f t="shared" ref="Q21:Q28" si="17">IF(K21&gt;L21,"比較月１","比較月２")</f>
        <v>比較月２</v>
      </c>
      <c r="R21" s="4" t="str">
        <f>IF(Q21="比較月１",H21,I21)</f>
        <v>2019/3</v>
      </c>
      <c r="S21" s="5" t="str">
        <f t="shared" si="15"/>
        <v>2021/3</v>
      </c>
      <c r="T21" s="6">
        <f t="shared" si="16"/>
        <v>574</v>
      </c>
      <c r="U21" s="6">
        <f t="shared" si="3"/>
        <v>2074</v>
      </c>
      <c r="V21" s="6">
        <f t="shared" si="4"/>
        <v>1500</v>
      </c>
      <c r="W21" s="6"/>
      <c r="X21" s="4"/>
      <c r="Y21" s="4"/>
    </row>
    <row r="22" spans="1:25" outlineLevel="1">
      <c r="A22" s="24" t="s">
        <v>32</v>
      </c>
      <c r="B22" s="45">
        <f>'2. 月次売上高（ご記入ください）'!B18</f>
        <v>1500</v>
      </c>
      <c r="G22" s="2" t="s">
        <v>1</v>
      </c>
      <c r="H22" s="3" t="s">
        <v>34</v>
      </c>
      <c r="I22" s="3" t="s">
        <v>21</v>
      </c>
      <c r="J22" s="6">
        <f t="shared" si="10"/>
        <v>1753</v>
      </c>
      <c r="K22" s="6">
        <f t="shared" si="11"/>
        <v>915</v>
      </c>
      <c r="L22" s="6">
        <v>120</v>
      </c>
      <c r="M22" s="6"/>
      <c r="N22" s="6">
        <f t="shared" si="14"/>
        <v>838</v>
      </c>
      <c r="O22" s="6">
        <f t="shared" si="7"/>
        <v>1633</v>
      </c>
      <c r="P22" s="4"/>
      <c r="Q22" s="4" t="str">
        <f>IF(K22&gt;L22,"比較月１","比較月２")</f>
        <v>比較月１</v>
      </c>
      <c r="R22" s="4" t="str">
        <f t="shared" si="12"/>
        <v>2020/4</v>
      </c>
      <c r="S22" s="5" t="str">
        <f t="shared" si="15"/>
        <v>2021/4</v>
      </c>
      <c r="T22" s="6">
        <f t="shared" si="16"/>
        <v>838</v>
      </c>
      <c r="U22" s="6">
        <f t="shared" si="3"/>
        <v>1753</v>
      </c>
      <c r="V22" s="6">
        <f t="shared" si="4"/>
        <v>915</v>
      </c>
      <c r="W22" s="6"/>
      <c r="X22" s="4"/>
      <c r="Y22" s="4"/>
    </row>
    <row r="23" spans="1:25" outlineLevel="1">
      <c r="A23" s="24" t="s">
        <v>33</v>
      </c>
      <c r="B23" s="45">
        <f>'2. 月次売上高（ご記入ください）'!B19</f>
        <v>1500</v>
      </c>
      <c r="G23" s="2" t="s">
        <v>2</v>
      </c>
      <c r="H23" s="3" t="s">
        <v>35</v>
      </c>
      <c r="I23" s="3" t="s">
        <v>22</v>
      </c>
      <c r="J23" s="6">
        <f t="shared" si="10"/>
        <v>2147</v>
      </c>
      <c r="K23" s="6">
        <f t="shared" si="11"/>
        <v>1229</v>
      </c>
      <c r="L23" s="6">
        <f t="shared" si="13"/>
        <v>1500</v>
      </c>
      <c r="M23" s="6"/>
      <c r="N23" s="6">
        <f t="shared" si="14"/>
        <v>918</v>
      </c>
      <c r="O23" s="6">
        <f t="shared" si="7"/>
        <v>647</v>
      </c>
      <c r="P23" s="4"/>
      <c r="Q23" s="4" t="str">
        <f t="shared" si="17"/>
        <v>比較月２</v>
      </c>
      <c r="R23" s="4" t="str">
        <f t="shared" si="12"/>
        <v>2019/5</v>
      </c>
      <c r="S23" s="5" t="str">
        <f t="shared" si="15"/>
        <v>2021/5</v>
      </c>
      <c r="T23" s="6">
        <f t="shared" si="16"/>
        <v>647</v>
      </c>
      <c r="U23" s="6">
        <f t="shared" si="3"/>
        <v>2147</v>
      </c>
      <c r="V23" s="6">
        <f t="shared" si="4"/>
        <v>1500</v>
      </c>
      <c r="W23" s="6"/>
      <c r="X23" s="4"/>
      <c r="Y23" s="4"/>
    </row>
    <row r="24" spans="1:25" outlineLevel="1">
      <c r="A24" s="24" t="s">
        <v>34</v>
      </c>
      <c r="B24" s="45">
        <f>'2. 月次売上高（ご記入ください）'!B20</f>
        <v>915</v>
      </c>
      <c r="G24" s="2" t="s">
        <v>3</v>
      </c>
      <c r="H24" s="3" t="s">
        <v>36</v>
      </c>
      <c r="I24" s="3" t="s">
        <v>23</v>
      </c>
      <c r="J24" s="6">
        <f t="shared" si="10"/>
        <v>1992</v>
      </c>
      <c r="K24" s="6">
        <f t="shared" si="11"/>
        <v>2000</v>
      </c>
      <c r="L24" s="6">
        <f t="shared" si="13"/>
        <v>1500</v>
      </c>
      <c r="M24" s="6"/>
      <c r="N24" s="6">
        <f t="shared" si="14"/>
        <v>-8</v>
      </c>
      <c r="O24" s="6">
        <f t="shared" si="7"/>
        <v>492</v>
      </c>
      <c r="P24" s="4"/>
      <c r="Q24" s="4" t="str">
        <f t="shared" si="17"/>
        <v>比較月１</v>
      </c>
      <c r="R24" s="4" t="str">
        <f>IF(Q24="比較月１",H24,I24)</f>
        <v>2020/6</v>
      </c>
      <c r="S24" s="5" t="str">
        <f t="shared" si="15"/>
        <v>2021/6</v>
      </c>
      <c r="T24" s="6">
        <f t="shared" si="16"/>
        <v>-8</v>
      </c>
      <c r="U24" s="6">
        <f t="shared" si="3"/>
        <v>1992</v>
      </c>
      <c r="V24" s="6">
        <f t="shared" si="4"/>
        <v>2000</v>
      </c>
      <c r="W24" s="6"/>
      <c r="X24" s="4"/>
      <c r="Y24" s="4"/>
    </row>
    <row r="25" spans="1:25" outlineLevel="1">
      <c r="A25" s="24" t="s">
        <v>35</v>
      </c>
      <c r="B25" s="45">
        <f>'2. 月次売上高（ご記入ください）'!B21</f>
        <v>1229</v>
      </c>
      <c r="G25" s="2" t="s">
        <v>5</v>
      </c>
      <c r="H25" s="3" t="s">
        <v>37</v>
      </c>
      <c r="I25" s="3" t="s">
        <v>24</v>
      </c>
      <c r="J25" s="6">
        <f t="shared" si="10"/>
        <v>2202</v>
      </c>
      <c r="K25" s="6">
        <f t="shared" si="11"/>
        <v>2000</v>
      </c>
      <c r="L25" s="6">
        <f>IFERROR(VLOOKUP(I25,$A$9:$B$47,2,0),"")</f>
        <v>1500</v>
      </c>
      <c r="M25" s="6"/>
      <c r="N25" s="6">
        <f>J25-K25</f>
        <v>202</v>
      </c>
      <c r="O25" s="6">
        <f t="shared" si="7"/>
        <v>702</v>
      </c>
      <c r="P25" s="4"/>
      <c r="Q25" s="4" t="str">
        <f t="shared" si="17"/>
        <v>比較月１</v>
      </c>
      <c r="R25" s="4" t="str">
        <f t="shared" si="12"/>
        <v>2020/7</v>
      </c>
      <c r="S25" s="5" t="str">
        <f>G25</f>
        <v>2021/7</v>
      </c>
      <c r="T25" s="6">
        <f t="shared" si="16"/>
        <v>202</v>
      </c>
      <c r="U25" s="6">
        <f t="shared" si="3"/>
        <v>2202</v>
      </c>
      <c r="V25" s="6">
        <f t="shared" si="4"/>
        <v>2000</v>
      </c>
      <c r="W25" s="6"/>
      <c r="X25" s="4"/>
      <c r="Y25" s="4"/>
    </row>
    <row r="26" spans="1:25" outlineLevel="1">
      <c r="A26" s="24" t="s">
        <v>36</v>
      </c>
      <c r="B26" s="45">
        <f>'2. 月次売上高（ご記入ください）'!B22</f>
        <v>2000</v>
      </c>
      <c r="G26" s="2" t="s">
        <v>6</v>
      </c>
      <c r="H26" s="3" t="s">
        <v>38</v>
      </c>
      <c r="I26" s="3" t="s">
        <v>25</v>
      </c>
      <c r="J26" s="6">
        <f t="shared" si="10"/>
        <v>1833</v>
      </c>
      <c r="K26" s="6">
        <f t="shared" si="11"/>
        <v>2000</v>
      </c>
      <c r="L26" s="6">
        <f>IFERROR(VLOOKUP(I26,$A$9:$B$47,2,0),"")</f>
        <v>1500</v>
      </c>
      <c r="M26" s="6"/>
      <c r="N26" s="6">
        <f>J26-K26</f>
        <v>-167</v>
      </c>
      <c r="O26" s="6">
        <f t="shared" si="7"/>
        <v>333</v>
      </c>
      <c r="P26" s="4"/>
      <c r="Q26" s="4" t="str">
        <f t="shared" si="17"/>
        <v>比較月１</v>
      </c>
      <c r="R26" s="4" t="str">
        <f t="shared" si="12"/>
        <v>2020/8</v>
      </c>
      <c r="S26" s="5" t="str">
        <f>G26</f>
        <v>2021/8</v>
      </c>
      <c r="T26" s="6">
        <f t="shared" si="16"/>
        <v>-167</v>
      </c>
      <c r="U26" s="6">
        <f t="shared" si="3"/>
        <v>1833</v>
      </c>
      <c r="V26" s="6">
        <f t="shared" si="4"/>
        <v>2000</v>
      </c>
      <c r="W26" s="6"/>
      <c r="X26" s="4"/>
      <c r="Y26" s="4"/>
    </row>
    <row r="27" spans="1:25" outlineLevel="1">
      <c r="A27" s="24" t="s">
        <v>37</v>
      </c>
      <c r="B27" s="45">
        <f>'2. 月次売上高（ご記入ください）'!B23</f>
        <v>2000</v>
      </c>
      <c r="G27" s="2" t="s">
        <v>7</v>
      </c>
      <c r="H27" s="3" t="s">
        <v>39</v>
      </c>
      <c r="I27" s="3" t="s">
        <v>26</v>
      </c>
      <c r="J27" s="6">
        <f t="shared" si="10"/>
        <v>1719</v>
      </c>
      <c r="K27" s="6">
        <f t="shared" si="11"/>
        <v>2000</v>
      </c>
      <c r="L27" s="6">
        <f>IFERROR(VLOOKUP(I27,$A$9:$B$47,2,0),"")</f>
        <v>1500</v>
      </c>
      <c r="M27" s="6"/>
      <c r="N27" s="6">
        <f>J27-K27</f>
        <v>-281</v>
      </c>
      <c r="O27" s="6">
        <f t="shared" si="7"/>
        <v>219</v>
      </c>
      <c r="P27" s="4"/>
      <c r="Q27" s="4" t="str">
        <f t="shared" si="17"/>
        <v>比較月１</v>
      </c>
      <c r="R27" s="4" t="str">
        <f t="shared" si="12"/>
        <v>2020/9</v>
      </c>
      <c r="S27" s="5" t="str">
        <f>G27</f>
        <v>2021/9</v>
      </c>
      <c r="T27" s="6">
        <f t="shared" si="16"/>
        <v>-281</v>
      </c>
      <c r="U27" s="6">
        <f t="shared" si="3"/>
        <v>1719</v>
      </c>
      <c r="V27" s="6">
        <f t="shared" si="4"/>
        <v>2000</v>
      </c>
      <c r="W27" s="6"/>
      <c r="X27" s="4"/>
      <c r="Y27" s="4"/>
    </row>
    <row r="28" spans="1:25" outlineLevel="1">
      <c r="A28" s="24" t="s">
        <v>38</v>
      </c>
      <c r="B28" s="45">
        <f>'2. 月次売上高（ご記入ください）'!B24</f>
        <v>2000</v>
      </c>
      <c r="G28" s="2" t="s">
        <v>15</v>
      </c>
      <c r="H28" s="3" t="s">
        <v>13</v>
      </c>
      <c r="I28" s="3" t="s">
        <v>27</v>
      </c>
      <c r="J28" s="6">
        <f t="shared" si="10"/>
        <v>1881</v>
      </c>
      <c r="K28" s="6">
        <f t="shared" si="11"/>
        <v>2000</v>
      </c>
      <c r="L28" s="6">
        <f t="shared" ref="L28:L29" si="18">IFERROR(VLOOKUP(I28,$A$9:$B$47,2,0),"")</f>
        <v>1500</v>
      </c>
      <c r="M28" s="6"/>
      <c r="N28" s="6">
        <f t="shared" ref="N28" si="19">J28-K28</f>
        <v>-119</v>
      </c>
      <c r="O28" s="6">
        <f t="shared" si="7"/>
        <v>381</v>
      </c>
      <c r="P28" s="4"/>
      <c r="Q28" s="4" t="str">
        <f t="shared" si="17"/>
        <v>比較月１</v>
      </c>
      <c r="R28" s="4" t="str">
        <f>IF(Q28="比較月１",H28,I28)</f>
        <v>2020/10</v>
      </c>
      <c r="S28" s="5" t="str">
        <f t="shared" ref="S28:S29" si="20">G28</f>
        <v>2021/10</v>
      </c>
      <c r="T28" s="6">
        <f t="shared" si="16"/>
        <v>-119</v>
      </c>
      <c r="U28" s="6">
        <f t="shared" si="3"/>
        <v>1881</v>
      </c>
      <c r="V28" s="6">
        <f t="shared" si="4"/>
        <v>2000</v>
      </c>
      <c r="W28" s="8"/>
    </row>
    <row r="29" spans="1:25" outlineLevel="1">
      <c r="A29" s="24" t="s">
        <v>39</v>
      </c>
      <c r="B29" s="45">
        <f>'2. 月次売上高（ご記入ください）'!B25</f>
        <v>2000</v>
      </c>
      <c r="G29" s="2" t="s">
        <v>16</v>
      </c>
      <c r="H29" s="3" t="s">
        <v>11</v>
      </c>
      <c r="I29" s="3" t="s">
        <v>28</v>
      </c>
      <c r="J29" s="6">
        <f t="shared" si="10"/>
        <v>1610</v>
      </c>
      <c r="K29" s="6">
        <f t="shared" si="11"/>
        <v>2000</v>
      </c>
      <c r="L29" s="6">
        <f t="shared" si="18"/>
        <v>1500</v>
      </c>
      <c r="M29" s="6"/>
      <c r="N29" s="6">
        <f>J29-K29</f>
        <v>-390</v>
      </c>
      <c r="O29" s="6">
        <f t="shared" si="7"/>
        <v>110</v>
      </c>
      <c r="P29" s="4"/>
      <c r="Q29" s="4" t="str">
        <f>IF(K29&gt;L29,"比較月１","比較月２")</f>
        <v>比較月１</v>
      </c>
      <c r="R29" s="4" t="str">
        <f t="shared" si="12"/>
        <v>2020/11</v>
      </c>
      <c r="S29" s="5" t="str">
        <f t="shared" si="20"/>
        <v>2021/11</v>
      </c>
      <c r="T29" s="6">
        <f t="shared" si="16"/>
        <v>-390</v>
      </c>
      <c r="U29" s="6">
        <f t="shared" si="3"/>
        <v>1610</v>
      </c>
      <c r="V29" s="6">
        <f t="shared" si="4"/>
        <v>2000</v>
      </c>
      <c r="W29" s="8"/>
    </row>
    <row r="30" spans="1:25" outlineLevel="1">
      <c r="A30" s="24" t="s">
        <v>14</v>
      </c>
      <c r="B30" s="45">
        <f>'2. 月次売上高（ご記入ください）'!B26</f>
        <v>2000</v>
      </c>
      <c r="G30" s="2" t="s">
        <v>17</v>
      </c>
      <c r="H30" s="3" t="s">
        <v>9</v>
      </c>
      <c r="I30" s="3" t="s">
        <v>29</v>
      </c>
      <c r="J30" s="6" t="str">
        <f t="shared" si="10"/>
        <v>na</v>
      </c>
      <c r="K30" s="6">
        <f t="shared" si="11"/>
        <v>2019</v>
      </c>
      <c r="L30" s="6">
        <f>IFERROR(VLOOKUP(I30,$A$9:$B$47,2,0),"")</f>
        <v>1500</v>
      </c>
      <c r="M30" s="6"/>
      <c r="N30" s="6" t="e">
        <f>J30-K30</f>
        <v>#VALUE!</v>
      </c>
      <c r="O30" s="6" t="str">
        <f t="shared" si="7"/>
        <v/>
      </c>
      <c r="P30" s="4"/>
      <c r="Q30" s="4" t="str">
        <f>IF(K30&gt;L30,"比較月１","比較月２")</f>
        <v>比較月１</v>
      </c>
      <c r="R30" s="4" t="str">
        <f>IF(Q30="比較月１",H30,I30)</f>
        <v>2020/12</v>
      </c>
      <c r="S30" s="5" t="str">
        <f>G30</f>
        <v>2021/12</v>
      </c>
      <c r="T30" s="6" t="e">
        <f t="shared" si="16"/>
        <v>#VALUE!</v>
      </c>
      <c r="U30" s="6" t="str">
        <f t="shared" si="3"/>
        <v>#VALUE!</v>
      </c>
      <c r="V30" s="6" t="str">
        <f t="shared" si="4"/>
        <v>#VALUE!</v>
      </c>
      <c r="W30" s="8"/>
    </row>
    <row r="31" spans="1:25" outlineLevel="1">
      <c r="A31" s="24" t="s">
        <v>11</v>
      </c>
      <c r="B31" s="45">
        <f>'2. 月次売上高（ご記入ください）'!B27</f>
        <v>2000</v>
      </c>
      <c r="G31" s="2" t="s">
        <v>82</v>
      </c>
      <c r="H31" s="3" t="s">
        <v>40</v>
      </c>
      <c r="I31" s="3" t="s">
        <v>30</v>
      </c>
      <c r="J31" s="6" t="str">
        <f t="shared" si="10"/>
        <v>na</v>
      </c>
      <c r="K31" s="6">
        <f t="shared" si="11"/>
        <v>1647</v>
      </c>
      <c r="L31" s="6">
        <f>IFERROR(VLOOKUP(I31,$A$9:$B$47,2,0),"")</f>
        <v>1500</v>
      </c>
      <c r="M31" s="6"/>
      <c r="N31" s="6" t="e">
        <f>J31-K31</f>
        <v>#VALUE!</v>
      </c>
      <c r="O31" s="6" t="str">
        <f t="shared" si="7"/>
        <v/>
      </c>
      <c r="P31" s="4"/>
      <c r="Q31" s="4" t="str">
        <f>IF(K31&gt;L31,"比較月１","比較月２")</f>
        <v>比較月１</v>
      </c>
      <c r="R31" s="4" t="str">
        <f>IF(Q31="比較月１",H31,I31)</f>
        <v>2021/1</v>
      </c>
      <c r="S31" s="5" t="str">
        <f>G31</f>
        <v>2022/1</v>
      </c>
      <c r="T31" s="6" t="e">
        <f t="shared" si="16"/>
        <v>#VALUE!</v>
      </c>
      <c r="U31" s="6" t="str">
        <f t="shared" si="3"/>
        <v>#VALUE!</v>
      </c>
      <c r="V31" s="6" t="str">
        <f t="shared" si="4"/>
        <v>#VALUE!</v>
      </c>
      <c r="W31" s="8"/>
    </row>
    <row r="32" spans="1:25" outlineLevel="1">
      <c r="A32" s="24" t="s">
        <v>9</v>
      </c>
      <c r="B32" s="45">
        <f>'2. 月次売上高（ご記入ください）'!B28</f>
        <v>2019</v>
      </c>
      <c r="G32" s="2" t="s">
        <v>83</v>
      </c>
      <c r="H32" s="3" t="s">
        <v>4</v>
      </c>
      <c r="I32" s="3" t="s">
        <v>32</v>
      </c>
      <c r="J32" s="6" t="str">
        <f t="shared" ref="J32" si="21">VLOOKUP(G32,$A$9:$B$47,2,0)</f>
        <v>na</v>
      </c>
      <c r="K32" s="6">
        <f>VLOOKUP(H32,$A$9:$B$47,2,0)</f>
        <v>1735</v>
      </c>
      <c r="L32" s="6">
        <f>IFERROR(VLOOKUP(I32,$A$9:$B$47,2,0),"")</f>
        <v>1500</v>
      </c>
      <c r="M32" s="6"/>
      <c r="N32" s="6" t="e">
        <f>J32-K32</f>
        <v>#VALUE!</v>
      </c>
      <c r="O32" s="6" t="str">
        <f t="shared" si="7"/>
        <v/>
      </c>
      <c r="P32" s="4"/>
      <c r="Q32" s="4" t="str">
        <f>IF(K32&gt;L32,"比較月１","比較月２")</f>
        <v>比較月１</v>
      </c>
      <c r="R32" s="4" t="str">
        <f>IF(Q32="比較月１",H32,I32)</f>
        <v>2021/2</v>
      </c>
      <c r="S32" s="5" t="str">
        <f>G32</f>
        <v>2022/2</v>
      </c>
      <c r="T32" s="6" t="e">
        <f t="shared" si="16"/>
        <v>#VALUE!</v>
      </c>
      <c r="U32" s="6" t="str">
        <f t="shared" si="3"/>
        <v>#VALUE!</v>
      </c>
      <c r="V32" s="6" t="str">
        <f t="shared" si="4"/>
        <v>#VALUE!</v>
      </c>
      <c r="W32" s="8"/>
    </row>
    <row r="33" spans="1:29" outlineLevel="1">
      <c r="A33" s="24" t="s">
        <v>8</v>
      </c>
      <c r="B33" s="45">
        <f>'2. 月次売上高（ご記入ください）'!B29</f>
        <v>1647</v>
      </c>
      <c r="G33" s="2" t="s">
        <v>84</v>
      </c>
      <c r="H33" s="3" t="s">
        <v>0</v>
      </c>
      <c r="I33" s="3" t="s">
        <v>33</v>
      </c>
      <c r="J33" s="6" t="str">
        <f>VLOOKUP(G33,$A$9:$B$47,2,0)</f>
        <v>na</v>
      </c>
      <c r="K33" s="6">
        <f>VLOOKUP(H33,$A$9:$B$47,2,0)</f>
        <v>2074</v>
      </c>
      <c r="L33" s="6">
        <f>IFERROR(VLOOKUP(I33,$A$9:$B$47,2,0),"")</f>
        <v>1500</v>
      </c>
      <c r="M33" s="6"/>
      <c r="N33" s="6" t="e">
        <f>J33-K33</f>
        <v>#VALUE!</v>
      </c>
      <c r="O33" s="6" t="str">
        <f t="shared" si="7"/>
        <v/>
      </c>
      <c r="P33" s="4"/>
      <c r="Q33" s="4" t="str">
        <f>IF(K33&gt;L33,"比較月１","比較月２")</f>
        <v>比較月１</v>
      </c>
      <c r="R33" s="4" t="str">
        <f>IF(Q33="比較月１",H33,I33)</f>
        <v>2021/3</v>
      </c>
      <c r="S33" s="5" t="str">
        <f>G33</f>
        <v>2022/3</v>
      </c>
      <c r="T33" s="6" t="e">
        <f t="shared" si="16"/>
        <v>#VALUE!</v>
      </c>
      <c r="U33" s="6" t="str">
        <f t="shared" si="3"/>
        <v>#VALUE!</v>
      </c>
      <c r="V33" s="6" t="str">
        <f>IF(U33="#VALUE!","#VALUE!",VLOOKUP(R33,$A$9:$B$47,2,0))</f>
        <v>#VALUE!</v>
      </c>
      <c r="W33" s="8"/>
    </row>
    <row r="34" spans="1:29" outlineLevel="1">
      <c r="A34" s="24" t="s">
        <v>4</v>
      </c>
      <c r="B34" s="45">
        <f>'2. 月次売上高（ご記入ください）'!B30</f>
        <v>1735</v>
      </c>
    </row>
    <row r="35" spans="1:29" outlineLevel="1">
      <c r="A35" s="24" t="s">
        <v>0</v>
      </c>
      <c r="B35" s="45">
        <f>'2. 月次売上高（ご記入ください）'!B31</f>
        <v>2074</v>
      </c>
      <c r="G35" s="17" t="s">
        <v>89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</row>
    <row r="36" spans="1:29" outlineLevel="1">
      <c r="A36" s="24" t="s">
        <v>1</v>
      </c>
      <c r="B36" s="45">
        <f>'2. 月次売上高（ご記入ください）'!B32</f>
        <v>1753</v>
      </c>
    </row>
    <row r="37" spans="1:29" outlineLevel="1">
      <c r="A37" s="24" t="s">
        <v>2</v>
      </c>
      <c r="B37" s="45">
        <f>'2. 月次売上高（ご記入ください）'!B33</f>
        <v>2147</v>
      </c>
      <c r="G37" s="1" t="s">
        <v>81</v>
      </c>
    </row>
    <row r="38" spans="1:29" outlineLevel="1">
      <c r="A38" s="24" t="s">
        <v>3</v>
      </c>
      <c r="B38" s="45">
        <f>'2. 月次売上高（ご記入ください）'!B34</f>
        <v>1992</v>
      </c>
      <c r="G38" t="s">
        <v>44</v>
      </c>
      <c r="H38" t="s">
        <v>45</v>
      </c>
      <c r="I38" t="s">
        <v>46</v>
      </c>
      <c r="J38" s="8" t="s">
        <v>47</v>
      </c>
      <c r="K38" s="8" t="s">
        <v>48</v>
      </c>
      <c r="L38" s="8" t="s">
        <v>49</v>
      </c>
      <c r="M38" s="8"/>
      <c r="N38" s="8" t="s">
        <v>50</v>
      </c>
      <c r="O38" s="8" t="s">
        <v>50</v>
      </c>
      <c r="Q38" t="s">
        <v>53</v>
      </c>
      <c r="R38" t="s">
        <v>55</v>
      </c>
      <c r="S38" t="s">
        <v>57</v>
      </c>
      <c r="T38" t="s">
        <v>56</v>
      </c>
      <c r="U38" t="s">
        <v>60</v>
      </c>
      <c r="V38" t="s">
        <v>61</v>
      </c>
      <c r="X38" t="s">
        <v>72</v>
      </c>
      <c r="AA38" t="s">
        <v>106</v>
      </c>
      <c r="AB38" t="s">
        <v>106</v>
      </c>
    </row>
    <row r="39" spans="1:29" outlineLevel="1">
      <c r="A39" s="24" t="s">
        <v>5</v>
      </c>
      <c r="B39" s="45">
        <f>'2. 月次売上高（ご記入ください）'!B35</f>
        <v>2202</v>
      </c>
      <c r="G39" t="str" cm="1">
        <f t="array" ref="G39:V44">_xlfn._xlws.SORT(G10:V15,14,1,0)</f>
        <v>2020/4</v>
      </c>
      <c r="H39" t="str">
        <v>2019/4</v>
      </c>
      <c r="I39" t="str">
        <v>NA</v>
      </c>
      <c r="J39" s="8">
        <v>915</v>
      </c>
      <c r="K39" s="8">
        <v>1500</v>
      </c>
      <c r="L39" s="8" t="str">
        <v/>
      </c>
      <c r="M39" s="8">
        <v>0</v>
      </c>
      <c r="N39" s="8">
        <v>-585</v>
      </c>
      <c r="O39" s="8" t="str">
        <v/>
      </c>
      <c r="P39">
        <v>0</v>
      </c>
      <c r="Q39" t="str">
        <v>比較月１</v>
      </c>
      <c r="R39" t="str">
        <v>2019/4</v>
      </c>
      <c r="S39" t="str">
        <v>2020/4</v>
      </c>
      <c r="T39" s="8">
        <v>-585</v>
      </c>
      <c r="U39" s="8">
        <v>915</v>
      </c>
      <c r="V39" s="8">
        <v>1500</v>
      </c>
      <c r="X39" s="13" t="s">
        <v>58</v>
      </c>
      <c r="Y39" s="11">
        <f>SUM(V39:V41)</f>
        <v>4500</v>
      </c>
      <c r="Z39">
        <f>COUNTIF(T39:V41,"#VALUE!")</f>
        <v>0</v>
      </c>
    </row>
    <row r="40" spans="1:29" outlineLevel="1">
      <c r="A40" s="24" t="s">
        <v>6</v>
      </c>
      <c r="B40" s="45">
        <f>'2. 月次売上高（ご記入ください）'!B36</f>
        <v>1833</v>
      </c>
      <c r="G40" t="str">
        <v>2020/5</v>
      </c>
      <c r="H40" t="str">
        <v>2019/5</v>
      </c>
      <c r="I40" t="str">
        <v>NA</v>
      </c>
      <c r="J40" s="8">
        <v>1229</v>
      </c>
      <c r="K40" s="8">
        <v>1500</v>
      </c>
      <c r="L40" s="8" t="str">
        <v/>
      </c>
      <c r="M40" s="8">
        <v>0</v>
      </c>
      <c r="N40" s="8">
        <v>-271</v>
      </c>
      <c r="O40" s="8" t="str">
        <v/>
      </c>
      <c r="P40">
        <v>0</v>
      </c>
      <c r="Q40" t="str">
        <v>比較月１</v>
      </c>
      <c r="R40" t="str">
        <v>2019/5</v>
      </c>
      <c r="S40" t="str">
        <v>2020/5</v>
      </c>
      <c r="T40" s="8">
        <v>-271</v>
      </c>
      <c r="U40" s="8">
        <v>1229</v>
      </c>
      <c r="V40" s="8">
        <v>1500</v>
      </c>
      <c r="X40" s="14" t="s">
        <v>59</v>
      </c>
      <c r="Y40" s="11">
        <f>SUM(U39:U41)</f>
        <v>4144</v>
      </c>
    </row>
    <row r="41" spans="1:29" outlineLevel="1">
      <c r="A41" s="23" t="s">
        <v>7</v>
      </c>
      <c r="B41" s="45">
        <f>'2. 月次売上高（ご記入ください）'!B37</f>
        <v>1719</v>
      </c>
      <c r="G41" t="str">
        <v>2020/6</v>
      </c>
      <c r="H41" t="str">
        <v>2019/6</v>
      </c>
      <c r="I41" t="str">
        <v>NA</v>
      </c>
      <c r="J41" s="8">
        <v>2000</v>
      </c>
      <c r="K41" s="8">
        <v>1500</v>
      </c>
      <c r="L41" s="8" t="str">
        <v/>
      </c>
      <c r="M41" s="8">
        <v>0</v>
      </c>
      <c r="N41" s="8">
        <v>500</v>
      </c>
      <c r="O41" s="8" t="str">
        <v/>
      </c>
      <c r="P41">
        <v>0</v>
      </c>
      <c r="Q41" t="str">
        <v>比較月１</v>
      </c>
      <c r="R41" t="str">
        <v>2019/6</v>
      </c>
      <c r="S41" t="str">
        <v>2020/6</v>
      </c>
      <c r="T41" s="8">
        <v>500</v>
      </c>
      <c r="U41" s="8">
        <v>2000</v>
      </c>
      <c r="V41" s="8">
        <v>1500</v>
      </c>
      <c r="W41">
        <f>IF(Y41&gt;=0.1,2,1)</f>
        <v>1</v>
      </c>
      <c r="X41" s="14" t="s">
        <v>73</v>
      </c>
      <c r="Y41" s="12">
        <f>1-Y40/Y39</f>
        <v>7.9111111111111132E-2</v>
      </c>
      <c r="Z41" s="10" t="s">
        <v>74</v>
      </c>
      <c r="AA41">
        <f>IF(Z39&gt;=1,1,IF(Y41&gt;=0.1,2,1))</f>
        <v>1</v>
      </c>
      <c r="AB41" t="str">
        <f>IF(Z39&gt;=1,"この６カ月では満たしません",IF(Y41&gt;=0.1,G37&amp;"で"&amp;"対象月を"&amp;S39&amp;"、"&amp;S40&amp;"、"&amp;S41&amp;"、"&amp;"比較月を"&amp;R39&amp;"、"&amp;R40&amp;"、"&amp;R41&amp;"として売上減少要件を満たします","この６カ月では満たしません"))</f>
        <v>この６カ月では満たしません</v>
      </c>
    </row>
    <row r="42" spans="1:29" outlineLevel="1">
      <c r="A42" s="23" t="s">
        <v>15</v>
      </c>
      <c r="B42" s="45">
        <f>'2. 月次売上高（ご記入ください）'!B38</f>
        <v>1881</v>
      </c>
      <c r="G42" t="str">
        <v>2020/7</v>
      </c>
      <c r="H42" t="str">
        <v>2019/7</v>
      </c>
      <c r="I42" t="str">
        <v>NA</v>
      </c>
      <c r="J42" s="8">
        <v>2000</v>
      </c>
      <c r="K42" s="8">
        <v>1500</v>
      </c>
      <c r="L42" s="8" t="str">
        <v/>
      </c>
      <c r="M42" s="8">
        <v>0</v>
      </c>
      <c r="N42" s="8">
        <v>500</v>
      </c>
      <c r="O42" s="8" t="str">
        <v/>
      </c>
      <c r="P42">
        <v>0</v>
      </c>
      <c r="Q42" t="str">
        <v>比較月１</v>
      </c>
      <c r="R42" t="str">
        <v>2019/7</v>
      </c>
      <c r="S42" t="str">
        <v>2020/7</v>
      </c>
      <c r="T42" s="8">
        <v>500</v>
      </c>
      <c r="U42" s="8">
        <v>2000</v>
      </c>
      <c r="V42" s="8">
        <v>1500</v>
      </c>
    </row>
    <row r="43" spans="1:29" outlineLevel="1">
      <c r="A43" s="23" t="s">
        <v>16</v>
      </c>
      <c r="B43" s="45">
        <f>'2. 月次売上高（ご記入ください）'!B39</f>
        <v>1610</v>
      </c>
      <c r="G43" t="str">
        <v>2020/8</v>
      </c>
      <c r="H43" t="str">
        <v>2019/8</v>
      </c>
      <c r="I43" t="str">
        <v>NA</v>
      </c>
      <c r="J43" s="8">
        <v>2000</v>
      </c>
      <c r="K43" s="8">
        <v>1500</v>
      </c>
      <c r="L43" s="8" t="str">
        <v/>
      </c>
      <c r="M43" s="8">
        <v>0</v>
      </c>
      <c r="N43" s="8">
        <v>500</v>
      </c>
      <c r="O43" s="8" t="str">
        <v/>
      </c>
      <c r="P43">
        <v>0</v>
      </c>
      <c r="Q43" t="str">
        <v>比較月１</v>
      </c>
      <c r="R43" t="str">
        <v>2019/8</v>
      </c>
      <c r="S43" t="str">
        <v>2020/8</v>
      </c>
      <c r="T43" s="8">
        <v>500</v>
      </c>
      <c r="U43" s="8">
        <v>2000</v>
      </c>
      <c r="V43" s="8">
        <v>1500</v>
      </c>
    </row>
    <row r="44" spans="1:29" outlineLevel="1">
      <c r="A44" s="23" t="s">
        <v>17</v>
      </c>
      <c r="B44" s="45" t="str">
        <f>'2. 月次売上高（ご記入ください）'!B40</f>
        <v>na</v>
      </c>
      <c r="G44" t="str">
        <v>2020/9</v>
      </c>
      <c r="H44" t="str">
        <v>2019/9</v>
      </c>
      <c r="I44" t="str">
        <v>NA</v>
      </c>
      <c r="J44" s="8">
        <v>2000</v>
      </c>
      <c r="K44" s="8">
        <v>1500</v>
      </c>
      <c r="L44" s="8" t="str">
        <v/>
      </c>
      <c r="M44" s="8">
        <v>0</v>
      </c>
      <c r="N44" s="8">
        <v>500</v>
      </c>
      <c r="O44" s="8" t="str">
        <v/>
      </c>
      <c r="P44">
        <v>0</v>
      </c>
      <c r="Q44" t="str">
        <v>比較月１</v>
      </c>
      <c r="R44" t="str">
        <v>2019/9</v>
      </c>
      <c r="S44" t="str">
        <v>2020/9</v>
      </c>
      <c r="T44" s="8">
        <v>500</v>
      </c>
      <c r="U44" s="6">
        <v>2000</v>
      </c>
      <c r="V44" s="7">
        <v>1500</v>
      </c>
    </row>
    <row r="45" spans="1:29" outlineLevel="1">
      <c r="A45" s="23" t="s">
        <v>82</v>
      </c>
      <c r="B45" s="45" t="str">
        <f>'2. 月次売上高（ご記入ください）'!B41</f>
        <v>na</v>
      </c>
    </row>
    <row r="46" spans="1:29" outlineLevel="1">
      <c r="A46" s="23" t="s">
        <v>83</v>
      </c>
      <c r="B46" s="45" t="str">
        <f>'2. 月次売上高（ご記入ください）'!B42</f>
        <v>na</v>
      </c>
      <c r="G46" s="1" t="s">
        <v>80</v>
      </c>
    </row>
    <row r="47" spans="1:29" ht="19.5" outlineLevel="1" thickBot="1">
      <c r="A47" s="23" t="s">
        <v>84</v>
      </c>
      <c r="B47" s="46" t="str">
        <f>'2. 月次売上高（ご記入ください）'!B43</f>
        <v>na</v>
      </c>
      <c r="G47" t="s">
        <v>44</v>
      </c>
      <c r="H47" t="s">
        <v>45</v>
      </c>
      <c r="I47" t="s">
        <v>46</v>
      </c>
      <c r="J47" s="8" t="s">
        <v>47</v>
      </c>
      <c r="K47" s="8" t="s">
        <v>48</v>
      </c>
      <c r="L47" s="8" t="s">
        <v>49</v>
      </c>
      <c r="M47" s="8"/>
      <c r="N47" s="8" t="s">
        <v>50</v>
      </c>
      <c r="O47" s="8" t="s">
        <v>50</v>
      </c>
      <c r="Q47" t="s">
        <v>53</v>
      </c>
      <c r="R47" t="s">
        <v>55</v>
      </c>
      <c r="S47" t="s">
        <v>57</v>
      </c>
      <c r="T47" t="s">
        <v>56</v>
      </c>
      <c r="U47" t="s">
        <v>60</v>
      </c>
      <c r="V47" t="s">
        <v>61</v>
      </c>
      <c r="X47" t="s">
        <v>72</v>
      </c>
    </row>
    <row r="48" spans="1:29" outlineLevel="1">
      <c r="G48" t="str" cm="1">
        <f t="array" ref="G48:V53">_xlfn._xlws.SORT(G11:V16,14,1,0)</f>
        <v>2020/5</v>
      </c>
      <c r="H48" t="str">
        <v>2019/5</v>
      </c>
      <c r="I48" t="str">
        <v>NA</v>
      </c>
      <c r="J48" s="8">
        <v>1229</v>
      </c>
      <c r="K48" s="8">
        <v>1500</v>
      </c>
      <c r="L48" s="8" t="str">
        <v/>
      </c>
      <c r="M48" s="8">
        <v>0</v>
      </c>
      <c r="N48" s="8">
        <v>-271</v>
      </c>
      <c r="O48" s="8" t="str">
        <v/>
      </c>
      <c r="P48">
        <v>0</v>
      </c>
      <c r="Q48" t="str">
        <v>比較月１</v>
      </c>
      <c r="R48" t="str">
        <v>2019/5</v>
      </c>
      <c r="S48" t="str">
        <v>2020/5</v>
      </c>
      <c r="T48" s="8">
        <v>-271</v>
      </c>
      <c r="U48" s="8">
        <v>1229</v>
      </c>
      <c r="V48" s="8">
        <v>1500</v>
      </c>
      <c r="X48" s="13" t="s">
        <v>58</v>
      </c>
      <c r="Y48" s="11">
        <f>SUM(V48:V50)</f>
        <v>4500</v>
      </c>
      <c r="Z48">
        <f>COUNTIF(T48:V50,"#VALUE!")</f>
        <v>0</v>
      </c>
    </row>
    <row r="49" spans="7:28" outlineLevel="1">
      <c r="G49" t="str">
        <v>2020/6</v>
      </c>
      <c r="H49" t="str">
        <v>2019/6</v>
      </c>
      <c r="I49" t="str">
        <v>NA</v>
      </c>
      <c r="J49" s="8">
        <v>2000</v>
      </c>
      <c r="K49" s="8">
        <v>1500</v>
      </c>
      <c r="L49" s="8" t="str">
        <v/>
      </c>
      <c r="M49" s="8">
        <v>0</v>
      </c>
      <c r="N49" s="8">
        <v>500</v>
      </c>
      <c r="O49" s="8" t="str">
        <v/>
      </c>
      <c r="P49">
        <v>0</v>
      </c>
      <c r="Q49" t="str">
        <v>比較月１</v>
      </c>
      <c r="R49" t="str">
        <v>2019/6</v>
      </c>
      <c r="S49" t="str">
        <v>2020/6</v>
      </c>
      <c r="T49" s="8">
        <v>500</v>
      </c>
      <c r="U49" s="8">
        <v>2000</v>
      </c>
      <c r="V49" s="8">
        <v>1500</v>
      </c>
      <c r="X49" s="14" t="s">
        <v>59</v>
      </c>
      <c r="Y49" s="11">
        <f>SUM(U48:U50)</f>
        <v>5229</v>
      </c>
    </row>
    <row r="50" spans="7:28" outlineLevel="1">
      <c r="G50" t="str">
        <v>2020/7</v>
      </c>
      <c r="H50" t="str">
        <v>2019/7</v>
      </c>
      <c r="I50" t="str">
        <v>NA</v>
      </c>
      <c r="J50" s="8">
        <v>2000</v>
      </c>
      <c r="K50" s="8">
        <v>1500</v>
      </c>
      <c r="L50" s="8" t="str">
        <v/>
      </c>
      <c r="M50" s="8">
        <v>0</v>
      </c>
      <c r="N50" s="8">
        <v>500</v>
      </c>
      <c r="O50" s="8" t="str">
        <v/>
      </c>
      <c r="P50">
        <v>0</v>
      </c>
      <c r="Q50" t="str">
        <v>比較月１</v>
      </c>
      <c r="R50" t="str">
        <v>2019/7</v>
      </c>
      <c r="S50" t="str">
        <v>2020/7</v>
      </c>
      <c r="T50" s="8">
        <v>500</v>
      </c>
      <c r="U50" s="8">
        <v>2000</v>
      </c>
      <c r="V50" s="8">
        <v>1500</v>
      </c>
      <c r="W50">
        <f>IF(Y50&gt;=0.1,2,1)</f>
        <v>1</v>
      </c>
      <c r="X50" s="14" t="s">
        <v>73</v>
      </c>
      <c r="Y50" s="12">
        <f>1-Y49/Y48</f>
        <v>-0.16199999999999992</v>
      </c>
      <c r="Z50" s="10" t="s">
        <v>74</v>
      </c>
      <c r="AA50">
        <f>IF(Z48&gt;=1,1,IF(Y50&gt;=0.1,2,1))</f>
        <v>1</v>
      </c>
      <c r="AB50" t="str">
        <f>IF(Z48&gt;=1,"この６カ月では満たしません",IF(Y50&gt;=0.1,G46&amp;"で"&amp;"対象月を"&amp;S48&amp;"、"&amp;S49&amp;"、"&amp;S50&amp;"、"&amp;"比較月を"&amp;R48&amp;"、"&amp;R49&amp;"、"&amp;R50&amp;"として売上減少要件を満たします","この６カ月では満たしません"))</f>
        <v>この６カ月では満たしません</v>
      </c>
    </row>
    <row r="51" spans="7:28" outlineLevel="1">
      <c r="G51" t="str">
        <v>2020/8</v>
      </c>
      <c r="H51" t="str">
        <v>2019/8</v>
      </c>
      <c r="I51" t="str">
        <v>NA</v>
      </c>
      <c r="J51" s="8">
        <v>2000</v>
      </c>
      <c r="K51" s="8">
        <v>1500</v>
      </c>
      <c r="L51" s="8" t="str">
        <v/>
      </c>
      <c r="M51" s="8">
        <v>0</v>
      </c>
      <c r="N51" s="8">
        <v>500</v>
      </c>
      <c r="O51" s="8" t="str">
        <v/>
      </c>
      <c r="P51">
        <v>0</v>
      </c>
      <c r="Q51" t="str">
        <v>比較月１</v>
      </c>
      <c r="R51" t="str">
        <v>2019/8</v>
      </c>
      <c r="S51" t="str">
        <v>2020/8</v>
      </c>
      <c r="T51" s="8">
        <v>500</v>
      </c>
      <c r="U51" s="8">
        <v>2000</v>
      </c>
      <c r="V51" s="8">
        <v>1500</v>
      </c>
    </row>
    <row r="52" spans="7:28" outlineLevel="1">
      <c r="G52" t="str">
        <v>2020/9</v>
      </c>
      <c r="H52" t="str">
        <v>2019/9</v>
      </c>
      <c r="I52" t="str">
        <v>NA</v>
      </c>
      <c r="J52" s="8">
        <v>2000</v>
      </c>
      <c r="K52" s="8">
        <v>1500</v>
      </c>
      <c r="L52" s="8" t="str">
        <v/>
      </c>
      <c r="M52" s="8">
        <v>0</v>
      </c>
      <c r="N52" s="8">
        <v>500</v>
      </c>
      <c r="O52" s="8" t="str">
        <v/>
      </c>
      <c r="P52">
        <v>0</v>
      </c>
      <c r="Q52" t="str">
        <v>比較月１</v>
      </c>
      <c r="R52" t="str">
        <v>2019/9</v>
      </c>
      <c r="S52" t="str">
        <v>2020/9</v>
      </c>
      <c r="T52" s="8">
        <v>500</v>
      </c>
      <c r="U52" s="8">
        <v>2000</v>
      </c>
      <c r="V52" s="8">
        <v>1500</v>
      </c>
    </row>
    <row r="53" spans="7:28" outlineLevel="1">
      <c r="G53" t="str">
        <v>2020/10</v>
      </c>
      <c r="H53" t="str">
        <v>2019/10</v>
      </c>
      <c r="I53" t="str">
        <v>NA</v>
      </c>
      <c r="J53" s="8">
        <v>2000</v>
      </c>
      <c r="K53" s="8">
        <v>1500</v>
      </c>
      <c r="L53" s="8" t="str">
        <v/>
      </c>
      <c r="M53" s="8">
        <v>0</v>
      </c>
      <c r="N53" s="8">
        <v>500</v>
      </c>
      <c r="O53" s="8" t="str">
        <v/>
      </c>
      <c r="P53">
        <v>0</v>
      </c>
      <c r="Q53" t="str">
        <v>比較月１</v>
      </c>
      <c r="R53" t="str">
        <v>2019/10</v>
      </c>
      <c r="S53" t="str">
        <v>2020/10</v>
      </c>
      <c r="T53" s="8">
        <v>500</v>
      </c>
      <c r="U53" s="6">
        <v>2000</v>
      </c>
      <c r="V53" s="7">
        <v>1500</v>
      </c>
    </row>
    <row r="54" spans="7:28" outlineLevel="1"/>
    <row r="55" spans="7:28" outlineLevel="1">
      <c r="G55" s="1" t="s">
        <v>79</v>
      </c>
    </row>
    <row r="56" spans="7:28" outlineLevel="1">
      <c r="G56" t="s">
        <v>44</v>
      </c>
      <c r="H56" t="s">
        <v>45</v>
      </c>
      <c r="I56" t="s">
        <v>46</v>
      </c>
      <c r="J56" s="8" t="s">
        <v>47</v>
      </c>
      <c r="K56" s="8" t="s">
        <v>48</v>
      </c>
      <c r="L56" s="8" t="s">
        <v>49</v>
      </c>
      <c r="M56" s="8"/>
      <c r="N56" s="8" t="s">
        <v>50</v>
      </c>
      <c r="O56" s="8" t="s">
        <v>50</v>
      </c>
      <c r="Q56" t="s">
        <v>53</v>
      </c>
      <c r="R56" t="s">
        <v>55</v>
      </c>
      <c r="S56" t="s">
        <v>57</v>
      </c>
      <c r="T56" t="s">
        <v>56</v>
      </c>
      <c r="U56" t="s">
        <v>60</v>
      </c>
      <c r="V56" t="s">
        <v>61</v>
      </c>
      <c r="X56" t="s">
        <v>72</v>
      </c>
    </row>
    <row r="57" spans="7:28" outlineLevel="1">
      <c r="G57" t="str" cm="1">
        <f t="array" ref="G57:V62">_xlfn._xlws.SORT(G12:V17,14,1,0)</f>
        <v>2020/6</v>
      </c>
      <c r="H57" t="str">
        <v>2019/6</v>
      </c>
      <c r="I57" t="str">
        <v>NA</v>
      </c>
      <c r="J57" s="8">
        <v>2000</v>
      </c>
      <c r="K57" s="8">
        <v>1500</v>
      </c>
      <c r="L57" s="8" t="str">
        <v/>
      </c>
      <c r="M57" s="8">
        <v>0</v>
      </c>
      <c r="N57" s="8">
        <v>500</v>
      </c>
      <c r="O57" s="8" t="str">
        <v/>
      </c>
      <c r="P57">
        <v>0</v>
      </c>
      <c r="Q57" t="str">
        <v>比較月１</v>
      </c>
      <c r="R57" t="str">
        <v>2019/6</v>
      </c>
      <c r="S57" t="str">
        <v>2020/6</v>
      </c>
      <c r="T57" s="8">
        <v>500</v>
      </c>
      <c r="U57" s="8">
        <v>2000</v>
      </c>
      <c r="V57" s="8">
        <v>1500</v>
      </c>
      <c r="X57" s="13" t="s">
        <v>58</v>
      </c>
      <c r="Y57" s="11">
        <f>SUM(V57:V59)</f>
        <v>4500</v>
      </c>
      <c r="Z57">
        <f>COUNTIF(T57:V59,"#VALUE!")</f>
        <v>0</v>
      </c>
    </row>
    <row r="58" spans="7:28" outlineLevel="1">
      <c r="G58" t="str">
        <v>2020/7</v>
      </c>
      <c r="H58" t="str">
        <v>2019/7</v>
      </c>
      <c r="I58" t="str">
        <v>NA</v>
      </c>
      <c r="J58" s="8">
        <v>2000</v>
      </c>
      <c r="K58" s="8">
        <v>1500</v>
      </c>
      <c r="L58" s="8" t="str">
        <v/>
      </c>
      <c r="M58" s="8">
        <v>0</v>
      </c>
      <c r="N58" s="8">
        <v>500</v>
      </c>
      <c r="O58" s="8" t="str">
        <v/>
      </c>
      <c r="P58">
        <v>0</v>
      </c>
      <c r="Q58" t="str">
        <v>比較月１</v>
      </c>
      <c r="R58" t="str">
        <v>2019/7</v>
      </c>
      <c r="S58" t="str">
        <v>2020/7</v>
      </c>
      <c r="T58" s="8">
        <v>500</v>
      </c>
      <c r="U58" s="8">
        <v>2000</v>
      </c>
      <c r="V58" s="8">
        <v>1500</v>
      </c>
      <c r="X58" s="14" t="s">
        <v>59</v>
      </c>
      <c r="Y58" s="11">
        <f>SUM(U57:U59)</f>
        <v>6000</v>
      </c>
    </row>
    <row r="59" spans="7:28" outlineLevel="1">
      <c r="G59" t="str">
        <v>2020/8</v>
      </c>
      <c r="H59" t="str">
        <v>2019/8</v>
      </c>
      <c r="I59" t="str">
        <v>NA</v>
      </c>
      <c r="J59" s="8">
        <v>2000</v>
      </c>
      <c r="K59" s="8">
        <v>1500</v>
      </c>
      <c r="L59" s="8" t="str">
        <v/>
      </c>
      <c r="M59" s="8">
        <v>0</v>
      </c>
      <c r="N59" s="8">
        <v>500</v>
      </c>
      <c r="O59" s="8" t="str">
        <v/>
      </c>
      <c r="P59">
        <v>0</v>
      </c>
      <c r="Q59" t="str">
        <v>比較月１</v>
      </c>
      <c r="R59" t="str">
        <v>2019/8</v>
      </c>
      <c r="S59" t="str">
        <v>2020/8</v>
      </c>
      <c r="T59" s="8">
        <v>500</v>
      </c>
      <c r="U59" s="8">
        <v>2000</v>
      </c>
      <c r="V59" s="8">
        <v>1500</v>
      </c>
      <c r="W59">
        <f>IF(Y59&gt;=0.1,2,1)</f>
        <v>1</v>
      </c>
      <c r="X59" s="14" t="s">
        <v>73</v>
      </c>
      <c r="Y59" s="12">
        <f>1-Y58/Y57</f>
        <v>-0.33333333333333326</v>
      </c>
      <c r="Z59" s="10" t="s">
        <v>74</v>
      </c>
      <c r="AA59">
        <f>IF(Z57&gt;=1,1,IF(Y59&gt;=0.1,2,1))</f>
        <v>1</v>
      </c>
      <c r="AB59" t="str">
        <f>IF(Z57&gt;=1,"この６カ月では満たしません",IF(Y59&gt;=0.1,G55&amp;"で"&amp;"対象月を"&amp;S57&amp;"、"&amp;S58&amp;"、"&amp;S59&amp;"、"&amp;"比較月を"&amp;R57&amp;"、"&amp;R58&amp;"、"&amp;R59&amp;"として売上減少要件を満たします","この６カ月では満たしません"))</f>
        <v>この６カ月では満たしません</v>
      </c>
    </row>
    <row r="60" spans="7:28" outlineLevel="1">
      <c r="G60" t="str">
        <v>2020/9</v>
      </c>
      <c r="H60" t="str">
        <v>2019/9</v>
      </c>
      <c r="I60" t="str">
        <v>NA</v>
      </c>
      <c r="J60" s="8">
        <v>2000</v>
      </c>
      <c r="K60" s="8">
        <v>1500</v>
      </c>
      <c r="L60" s="8" t="str">
        <v/>
      </c>
      <c r="M60" s="8">
        <v>0</v>
      </c>
      <c r="N60" s="8">
        <v>500</v>
      </c>
      <c r="O60" s="8" t="str">
        <v/>
      </c>
      <c r="P60">
        <v>0</v>
      </c>
      <c r="Q60" t="str">
        <v>比較月１</v>
      </c>
      <c r="R60" t="str">
        <v>2019/9</v>
      </c>
      <c r="S60" t="str">
        <v>2020/9</v>
      </c>
      <c r="T60" s="8">
        <v>500</v>
      </c>
      <c r="U60" s="8">
        <v>2000</v>
      </c>
      <c r="V60" s="8">
        <v>1500</v>
      </c>
    </row>
    <row r="61" spans="7:28" outlineLevel="1">
      <c r="G61" t="str">
        <v>2020/10</v>
      </c>
      <c r="H61" t="str">
        <v>2019/10</v>
      </c>
      <c r="I61" t="str">
        <v>NA</v>
      </c>
      <c r="J61" s="8">
        <v>2000</v>
      </c>
      <c r="K61" s="8">
        <v>1500</v>
      </c>
      <c r="L61" s="8" t="str">
        <v/>
      </c>
      <c r="M61" s="8">
        <v>0</v>
      </c>
      <c r="N61" s="8">
        <v>500</v>
      </c>
      <c r="O61" s="8" t="str">
        <v/>
      </c>
      <c r="P61">
        <v>0</v>
      </c>
      <c r="Q61" t="str">
        <v>比較月１</v>
      </c>
      <c r="R61" t="str">
        <v>2019/10</v>
      </c>
      <c r="S61" t="str">
        <v>2020/10</v>
      </c>
      <c r="T61" s="8">
        <v>500</v>
      </c>
      <c r="U61" s="8">
        <v>2000</v>
      </c>
      <c r="V61" s="8">
        <v>1500</v>
      </c>
    </row>
    <row r="62" spans="7:28" outlineLevel="1">
      <c r="G62" t="str">
        <v>2020/11</v>
      </c>
      <c r="H62" t="str">
        <v>2019/11</v>
      </c>
      <c r="I62" t="str">
        <v>NA</v>
      </c>
      <c r="J62" s="8">
        <v>2000</v>
      </c>
      <c r="K62" s="8">
        <v>1500</v>
      </c>
      <c r="L62" s="8" t="str">
        <v/>
      </c>
      <c r="M62" s="8">
        <v>0</v>
      </c>
      <c r="N62" s="8">
        <v>500</v>
      </c>
      <c r="O62" s="8" t="str">
        <v/>
      </c>
      <c r="P62">
        <v>0</v>
      </c>
      <c r="Q62" t="str">
        <v>比較月１</v>
      </c>
      <c r="R62" t="str">
        <v>2019/11</v>
      </c>
      <c r="S62" t="str">
        <v>2020/11</v>
      </c>
      <c r="T62" s="8">
        <v>500</v>
      </c>
      <c r="U62" s="6">
        <v>2000</v>
      </c>
      <c r="V62" s="7">
        <v>1500</v>
      </c>
    </row>
    <row r="63" spans="7:28" outlineLevel="1"/>
    <row r="64" spans="7:28" outlineLevel="1">
      <c r="G64" s="1" t="s">
        <v>78</v>
      </c>
    </row>
    <row r="65" spans="7:28" outlineLevel="1">
      <c r="G65" t="s">
        <v>44</v>
      </c>
      <c r="H65" t="s">
        <v>45</v>
      </c>
      <c r="I65" t="s">
        <v>46</v>
      </c>
      <c r="J65" s="8" t="s">
        <v>47</v>
      </c>
      <c r="K65" s="8" t="s">
        <v>48</v>
      </c>
      <c r="L65" s="8" t="s">
        <v>49</v>
      </c>
      <c r="M65" s="8"/>
      <c r="N65" s="8" t="s">
        <v>50</v>
      </c>
      <c r="O65" s="8" t="s">
        <v>50</v>
      </c>
      <c r="Q65" t="s">
        <v>53</v>
      </c>
      <c r="R65" t="s">
        <v>55</v>
      </c>
      <c r="S65" t="s">
        <v>57</v>
      </c>
      <c r="T65" t="s">
        <v>56</v>
      </c>
      <c r="U65" t="s">
        <v>60</v>
      </c>
      <c r="V65" t="s">
        <v>61</v>
      </c>
      <c r="X65" t="s">
        <v>72</v>
      </c>
    </row>
    <row r="66" spans="7:28" outlineLevel="1">
      <c r="G66" t="str" cm="1">
        <f t="array" ref="G66:V71">_xlfn._xlws.SORT(G13:V18,14,1,0)</f>
        <v>2020/7</v>
      </c>
      <c r="H66" t="str">
        <v>2019/7</v>
      </c>
      <c r="I66" t="str">
        <v>NA</v>
      </c>
      <c r="J66" s="8">
        <v>2000</v>
      </c>
      <c r="K66" s="8">
        <v>1500</v>
      </c>
      <c r="L66" s="8" t="str">
        <v/>
      </c>
      <c r="M66" s="8">
        <v>0</v>
      </c>
      <c r="N66" s="8">
        <v>500</v>
      </c>
      <c r="O66" s="8" t="str">
        <v/>
      </c>
      <c r="P66">
        <v>0</v>
      </c>
      <c r="Q66" t="str">
        <v>比較月１</v>
      </c>
      <c r="R66" t="str">
        <v>2019/7</v>
      </c>
      <c r="S66" t="str">
        <v>2020/7</v>
      </c>
      <c r="T66" s="8">
        <v>500</v>
      </c>
      <c r="U66" s="8">
        <v>2000</v>
      </c>
      <c r="V66" s="8">
        <v>1500</v>
      </c>
      <c r="X66" s="13" t="s">
        <v>58</v>
      </c>
      <c r="Y66" s="11">
        <f>SUM(V66:V68)</f>
        <v>4500</v>
      </c>
      <c r="Z66">
        <f>COUNTIF(T66:V68,"#VALUE!")</f>
        <v>0</v>
      </c>
    </row>
    <row r="67" spans="7:28" outlineLevel="1">
      <c r="G67" t="str">
        <v>2020/8</v>
      </c>
      <c r="H67" t="str">
        <v>2019/8</v>
      </c>
      <c r="I67" t="str">
        <v>NA</v>
      </c>
      <c r="J67" s="8">
        <v>2000</v>
      </c>
      <c r="K67" s="8">
        <v>1500</v>
      </c>
      <c r="L67" s="8" t="str">
        <v/>
      </c>
      <c r="M67" s="8">
        <v>0</v>
      </c>
      <c r="N67" s="8">
        <v>500</v>
      </c>
      <c r="O67" s="8" t="str">
        <v/>
      </c>
      <c r="P67">
        <v>0</v>
      </c>
      <c r="Q67" t="str">
        <v>比較月１</v>
      </c>
      <c r="R67" t="str">
        <v>2019/8</v>
      </c>
      <c r="S67" t="str">
        <v>2020/8</v>
      </c>
      <c r="T67" s="8">
        <v>500</v>
      </c>
      <c r="U67" s="8">
        <v>2000</v>
      </c>
      <c r="V67" s="8">
        <v>1500</v>
      </c>
      <c r="X67" s="14" t="s">
        <v>59</v>
      </c>
      <c r="Y67" s="11">
        <f>SUM(U66:U68)</f>
        <v>6000</v>
      </c>
    </row>
    <row r="68" spans="7:28" outlineLevel="1">
      <c r="G68" t="str">
        <v>2020/9</v>
      </c>
      <c r="H68" t="str">
        <v>2019/9</v>
      </c>
      <c r="I68" t="str">
        <v>NA</v>
      </c>
      <c r="J68" s="8">
        <v>2000</v>
      </c>
      <c r="K68" s="8">
        <v>1500</v>
      </c>
      <c r="L68" s="8" t="str">
        <v/>
      </c>
      <c r="M68" s="8">
        <v>0</v>
      </c>
      <c r="N68" s="8">
        <v>500</v>
      </c>
      <c r="O68" s="8" t="str">
        <v/>
      </c>
      <c r="P68">
        <v>0</v>
      </c>
      <c r="Q68" t="str">
        <v>比較月１</v>
      </c>
      <c r="R68" t="str">
        <v>2019/9</v>
      </c>
      <c r="S68" t="str">
        <v>2020/9</v>
      </c>
      <c r="T68" s="8">
        <v>500</v>
      </c>
      <c r="U68" s="8">
        <v>2000</v>
      </c>
      <c r="V68" s="8">
        <v>1500</v>
      </c>
      <c r="W68">
        <f>IF(Y68&gt;=0.1,2,1)</f>
        <v>1</v>
      </c>
      <c r="X68" s="14" t="s">
        <v>73</v>
      </c>
      <c r="Y68" s="12">
        <f>1-Y67/Y66</f>
        <v>-0.33333333333333326</v>
      </c>
      <c r="Z68" s="10" t="s">
        <v>74</v>
      </c>
      <c r="AA68">
        <f>IF(Z66&gt;=1,1,IF(Y68&gt;=0.1,2,1))</f>
        <v>1</v>
      </c>
      <c r="AB68" t="str">
        <f>IF(Z66&gt;=1,"この６カ月では満たしません",IF(Y68&gt;=0.1,G64&amp;"で"&amp;"対象月を"&amp;S66&amp;"、"&amp;S67&amp;"、"&amp;S68&amp;"、"&amp;"比較月を"&amp;R66&amp;"、"&amp;R67&amp;"、"&amp;R68&amp;"として売上減少要件を満たします","この６カ月では満たしません"))</f>
        <v>この６カ月では満たしません</v>
      </c>
    </row>
    <row r="69" spans="7:28" outlineLevel="1">
      <c r="G69" t="str">
        <v>2020/10</v>
      </c>
      <c r="H69" t="str">
        <v>2019/10</v>
      </c>
      <c r="I69" t="str">
        <v>NA</v>
      </c>
      <c r="J69" s="8">
        <v>2000</v>
      </c>
      <c r="K69" s="8">
        <v>1500</v>
      </c>
      <c r="L69" s="8" t="str">
        <v/>
      </c>
      <c r="M69" s="8">
        <v>0</v>
      </c>
      <c r="N69" s="8">
        <v>500</v>
      </c>
      <c r="O69" s="8" t="str">
        <v/>
      </c>
      <c r="P69">
        <v>0</v>
      </c>
      <c r="Q69" t="str">
        <v>比較月１</v>
      </c>
      <c r="R69" t="str">
        <v>2019/10</v>
      </c>
      <c r="S69" t="str">
        <v>2020/10</v>
      </c>
      <c r="T69" s="8">
        <v>500</v>
      </c>
      <c r="U69" s="8">
        <v>2000</v>
      </c>
      <c r="V69" s="8">
        <v>1500</v>
      </c>
    </row>
    <row r="70" spans="7:28" outlineLevel="1">
      <c r="G70" t="str">
        <v>2020/11</v>
      </c>
      <c r="H70" t="str">
        <v>2019/11</v>
      </c>
      <c r="I70" t="str">
        <v>NA</v>
      </c>
      <c r="J70" s="8">
        <v>2000</v>
      </c>
      <c r="K70" s="8">
        <v>1500</v>
      </c>
      <c r="L70" s="8" t="str">
        <v/>
      </c>
      <c r="M70" s="8">
        <v>0</v>
      </c>
      <c r="N70" s="8">
        <v>500</v>
      </c>
      <c r="O70" s="8" t="str">
        <v/>
      </c>
      <c r="P70">
        <v>0</v>
      </c>
      <c r="Q70" t="str">
        <v>比較月１</v>
      </c>
      <c r="R70" t="str">
        <v>2019/11</v>
      </c>
      <c r="S70" t="str">
        <v>2020/11</v>
      </c>
      <c r="T70" s="8">
        <v>500</v>
      </c>
      <c r="U70" s="8">
        <v>2000</v>
      </c>
      <c r="V70" s="8">
        <v>1500</v>
      </c>
    </row>
    <row r="71" spans="7:28" outlineLevel="1">
      <c r="G71" t="str">
        <v>2020/12</v>
      </c>
      <c r="H71" t="str">
        <v>2019/12</v>
      </c>
      <c r="I71" t="str">
        <v>NA</v>
      </c>
      <c r="J71" s="8">
        <v>2019</v>
      </c>
      <c r="K71" s="8">
        <v>1500</v>
      </c>
      <c r="L71" s="8" t="str">
        <v/>
      </c>
      <c r="M71" s="8">
        <v>0</v>
      </c>
      <c r="N71" s="8">
        <v>519</v>
      </c>
      <c r="O71" s="8" t="str">
        <v/>
      </c>
      <c r="P71">
        <v>0</v>
      </c>
      <c r="Q71" t="str">
        <v>比較月１</v>
      </c>
      <c r="R71" t="str">
        <v>2019/12</v>
      </c>
      <c r="S71" t="str">
        <v>2020/12</v>
      </c>
      <c r="T71" s="8">
        <v>519</v>
      </c>
      <c r="U71" s="6">
        <v>2019</v>
      </c>
      <c r="V71" s="7">
        <v>1500</v>
      </c>
    </row>
    <row r="72" spans="7:28" outlineLevel="1"/>
    <row r="73" spans="7:28" outlineLevel="1">
      <c r="G73" s="1" t="s">
        <v>77</v>
      </c>
    </row>
    <row r="74" spans="7:28" outlineLevel="1">
      <c r="G74" t="s">
        <v>44</v>
      </c>
      <c r="H74" t="s">
        <v>45</v>
      </c>
      <c r="I74" t="s">
        <v>46</v>
      </c>
      <c r="J74" s="8" t="s">
        <v>47</v>
      </c>
      <c r="K74" s="8" t="s">
        <v>48</v>
      </c>
      <c r="L74" s="8" t="s">
        <v>49</v>
      </c>
      <c r="M74" s="8"/>
      <c r="N74" s="8" t="s">
        <v>50</v>
      </c>
      <c r="O74" s="8" t="s">
        <v>50</v>
      </c>
      <c r="Q74" t="s">
        <v>53</v>
      </c>
      <c r="R74" t="s">
        <v>55</v>
      </c>
      <c r="S74" t="s">
        <v>57</v>
      </c>
      <c r="T74" t="s">
        <v>56</v>
      </c>
      <c r="U74" t="s">
        <v>60</v>
      </c>
      <c r="V74" t="s">
        <v>61</v>
      </c>
      <c r="X74" t="s">
        <v>72</v>
      </c>
    </row>
    <row r="75" spans="7:28" outlineLevel="1">
      <c r="G75" t="str" cm="1">
        <f t="array" ref="G75:V80">_xlfn._xlws.SORT(G14:V19,14,1,0)</f>
        <v>2021/1</v>
      </c>
      <c r="H75" t="str">
        <v>2020/1</v>
      </c>
      <c r="I75" t="str">
        <v>2019/1</v>
      </c>
      <c r="J75" s="8">
        <v>1647</v>
      </c>
      <c r="K75" s="8">
        <v>1500</v>
      </c>
      <c r="L75" s="8">
        <v>1500</v>
      </c>
      <c r="M75" s="8">
        <v>0</v>
      </c>
      <c r="N75" s="8">
        <v>147</v>
      </c>
      <c r="O75" s="8">
        <v>147</v>
      </c>
      <c r="P75">
        <v>0</v>
      </c>
      <c r="Q75" t="str">
        <v>比較月２</v>
      </c>
      <c r="R75" t="str">
        <v>2019/1</v>
      </c>
      <c r="S75" t="str">
        <v>2021/1</v>
      </c>
      <c r="T75" s="8">
        <v>147</v>
      </c>
      <c r="U75" s="8">
        <v>1647</v>
      </c>
      <c r="V75" s="8">
        <v>1500</v>
      </c>
      <c r="X75" s="13" t="s">
        <v>58</v>
      </c>
      <c r="Y75" s="11">
        <f>SUM(V75:V77)</f>
        <v>4500</v>
      </c>
      <c r="Z75">
        <f>COUNTIF(T75:V77,"#VALUE!")</f>
        <v>0</v>
      </c>
    </row>
    <row r="76" spans="7:28" outlineLevel="1">
      <c r="G76" t="str">
        <v>2020/8</v>
      </c>
      <c r="H76" t="str">
        <v>2019/8</v>
      </c>
      <c r="I76" t="str">
        <v>NA</v>
      </c>
      <c r="J76" s="8">
        <v>2000</v>
      </c>
      <c r="K76" s="8">
        <v>1500</v>
      </c>
      <c r="L76" s="8" t="str">
        <v/>
      </c>
      <c r="M76" s="8">
        <v>0</v>
      </c>
      <c r="N76" s="8">
        <v>500</v>
      </c>
      <c r="O76" s="8" t="str">
        <v/>
      </c>
      <c r="P76">
        <v>0</v>
      </c>
      <c r="Q76" t="str">
        <v>比較月１</v>
      </c>
      <c r="R76" t="str">
        <v>2019/8</v>
      </c>
      <c r="S76" t="str">
        <v>2020/8</v>
      </c>
      <c r="T76" s="8">
        <v>500</v>
      </c>
      <c r="U76" s="8">
        <v>2000</v>
      </c>
      <c r="V76" s="8">
        <v>1500</v>
      </c>
      <c r="X76" s="14" t="s">
        <v>59</v>
      </c>
      <c r="Y76" s="11">
        <f>SUM(U75:U77)</f>
        <v>5647</v>
      </c>
    </row>
    <row r="77" spans="7:28" outlineLevel="1">
      <c r="G77" t="str">
        <v>2020/9</v>
      </c>
      <c r="H77" t="str">
        <v>2019/9</v>
      </c>
      <c r="I77" t="str">
        <v>NA</v>
      </c>
      <c r="J77" s="8">
        <v>2000</v>
      </c>
      <c r="K77" s="8">
        <v>1500</v>
      </c>
      <c r="L77" s="8" t="str">
        <v/>
      </c>
      <c r="M77" s="8">
        <v>0</v>
      </c>
      <c r="N77" s="8">
        <v>500</v>
      </c>
      <c r="O77" s="8" t="str">
        <v/>
      </c>
      <c r="P77">
        <v>0</v>
      </c>
      <c r="Q77" t="str">
        <v>比較月１</v>
      </c>
      <c r="R77" t="str">
        <v>2019/9</v>
      </c>
      <c r="S77" t="str">
        <v>2020/9</v>
      </c>
      <c r="T77" s="8">
        <v>500</v>
      </c>
      <c r="U77" s="8">
        <v>2000</v>
      </c>
      <c r="V77" s="8">
        <v>1500</v>
      </c>
      <c r="W77">
        <f>IF(Y77&gt;=0.1,2,1)</f>
        <v>1</v>
      </c>
      <c r="X77" s="14" t="s">
        <v>73</v>
      </c>
      <c r="Y77" s="12">
        <f>1-Y76/Y75</f>
        <v>-0.25488888888888894</v>
      </c>
      <c r="Z77" s="10" t="s">
        <v>74</v>
      </c>
      <c r="AA77">
        <f>IF(Z75&gt;=1,1,IF(Y77&gt;=0.1,2,1))</f>
        <v>1</v>
      </c>
      <c r="AB77" t="str">
        <f>IF(Z75&gt;=1,"この６カ月では満たしません",IF(Y77&gt;=0.1,G73&amp;"で"&amp;"対象月を"&amp;S75&amp;"、"&amp;S76&amp;"、"&amp;S77&amp;"、"&amp;"比較月を"&amp;R75&amp;"、"&amp;R76&amp;"、"&amp;R77&amp;"として売上減少要件を満たします","この６カ月では満たしません"))</f>
        <v>この６カ月では満たしません</v>
      </c>
    </row>
    <row r="78" spans="7:28" outlineLevel="1">
      <c r="G78" t="str">
        <v>2020/10</v>
      </c>
      <c r="H78" t="str">
        <v>2019/10</v>
      </c>
      <c r="I78" t="str">
        <v>NA</v>
      </c>
      <c r="J78" s="8">
        <v>2000</v>
      </c>
      <c r="K78" s="8">
        <v>1500</v>
      </c>
      <c r="L78" s="8" t="str">
        <v/>
      </c>
      <c r="M78" s="8">
        <v>0</v>
      </c>
      <c r="N78" s="8">
        <v>500</v>
      </c>
      <c r="O78" s="8" t="str">
        <v/>
      </c>
      <c r="P78">
        <v>0</v>
      </c>
      <c r="Q78" t="str">
        <v>比較月１</v>
      </c>
      <c r="R78" t="str">
        <v>2019/10</v>
      </c>
      <c r="S78" t="str">
        <v>2020/10</v>
      </c>
      <c r="T78" s="8">
        <v>500</v>
      </c>
      <c r="U78" s="8">
        <v>2000</v>
      </c>
      <c r="V78" s="8">
        <v>1500</v>
      </c>
    </row>
    <row r="79" spans="7:28" outlineLevel="1">
      <c r="G79" t="str">
        <v>2020/11</v>
      </c>
      <c r="H79" t="str">
        <v>2019/11</v>
      </c>
      <c r="I79" t="str">
        <v>NA</v>
      </c>
      <c r="J79" s="8">
        <v>2000</v>
      </c>
      <c r="K79" s="8">
        <v>1500</v>
      </c>
      <c r="L79" s="8" t="str">
        <v/>
      </c>
      <c r="M79" s="8">
        <v>0</v>
      </c>
      <c r="N79" s="8">
        <v>500</v>
      </c>
      <c r="O79" s="8" t="str">
        <v/>
      </c>
      <c r="P79">
        <v>0</v>
      </c>
      <c r="Q79" t="str">
        <v>比較月１</v>
      </c>
      <c r="R79" t="str">
        <v>2019/11</v>
      </c>
      <c r="S79" t="str">
        <v>2020/11</v>
      </c>
      <c r="T79" s="8">
        <v>500</v>
      </c>
      <c r="U79" s="8">
        <v>2000</v>
      </c>
      <c r="V79" s="8">
        <v>1500</v>
      </c>
    </row>
    <row r="80" spans="7:28" outlineLevel="1">
      <c r="G80" t="str">
        <v>2020/12</v>
      </c>
      <c r="H80" t="str">
        <v>2019/12</v>
      </c>
      <c r="I80" t="str">
        <v>NA</v>
      </c>
      <c r="J80" s="8">
        <v>2019</v>
      </c>
      <c r="K80" s="8">
        <v>1500</v>
      </c>
      <c r="L80" s="8" t="str">
        <v/>
      </c>
      <c r="M80" s="8">
        <v>0</v>
      </c>
      <c r="N80" s="8">
        <v>519</v>
      </c>
      <c r="O80" s="8" t="str">
        <v/>
      </c>
      <c r="P80">
        <v>0</v>
      </c>
      <c r="Q80" t="str">
        <v>比較月１</v>
      </c>
      <c r="R80" t="str">
        <v>2019/12</v>
      </c>
      <c r="S80" t="str">
        <v>2020/12</v>
      </c>
      <c r="T80" s="8">
        <v>519</v>
      </c>
      <c r="U80" s="6">
        <v>2019</v>
      </c>
      <c r="V80" s="7">
        <v>1500</v>
      </c>
    </row>
    <row r="81" spans="7:28" outlineLevel="1"/>
    <row r="82" spans="7:28" outlineLevel="1">
      <c r="G82" s="1" t="s">
        <v>76</v>
      </c>
    </row>
    <row r="83" spans="7:28" outlineLevel="1">
      <c r="G83" t="s">
        <v>44</v>
      </c>
      <c r="H83" t="s">
        <v>45</v>
      </c>
      <c r="I83" t="s">
        <v>46</v>
      </c>
      <c r="J83" s="8" t="s">
        <v>47</v>
      </c>
      <c r="K83" s="8" t="s">
        <v>48</v>
      </c>
      <c r="L83" s="8" t="s">
        <v>49</v>
      </c>
      <c r="M83" s="8"/>
      <c r="N83" s="8" t="s">
        <v>50</v>
      </c>
      <c r="O83" s="8" t="s">
        <v>50</v>
      </c>
      <c r="Q83" t="s">
        <v>53</v>
      </c>
      <c r="R83" t="s">
        <v>55</v>
      </c>
      <c r="S83" t="s">
        <v>57</v>
      </c>
      <c r="T83" t="s">
        <v>56</v>
      </c>
      <c r="U83" t="s">
        <v>60</v>
      </c>
      <c r="V83" t="s">
        <v>61</v>
      </c>
      <c r="X83" t="s">
        <v>72</v>
      </c>
    </row>
    <row r="84" spans="7:28" outlineLevel="1">
      <c r="G84" t="str" cm="1">
        <f t="array" ref="G84:V89">_xlfn._xlws.SORT(G15:V20,14,1,0)</f>
        <v>2021/1</v>
      </c>
      <c r="H84" t="str">
        <v>2020/1</v>
      </c>
      <c r="I84" t="str">
        <v>2019/1</v>
      </c>
      <c r="J84" s="8">
        <v>1647</v>
      </c>
      <c r="K84" s="8">
        <v>1500</v>
      </c>
      <c r="L84" s="8">
        <v>1500</v>
      </c>
      <c r="M84" s="8">
        <v>0</v>
      </c>
      <c r="N84" s="8">
        <v>147</v>
      </c>
      <c r="O84" s="8">
        <v>147</v>
      </c>
      <c r="P84">
        <v>0</v>
      </c>
      <c r="Q84" t="str">
        <v>比較月２</v>
      </c>
      <c r="R84" t="str">
        <v>2019/1</v>
      </c>
      <c r="S84" t="str">
        <v>2021/1</v>
      </c>
      <c r="T84" s="8">
        <v>147</v>
      </c>
      <c r="U84" s="8">
        <v>1647</v>
      </c>
      <c r="V84" s="8">
        <v>1500</v>
      </c>
      <c r="X84" s="13" t="s">
        <v>58</v>
      </c>
      <c r="Y84" s="11">
        <f>SUM(V84:V86)</f>
        <v>4500</v>
      </c>
      <c r="Z84">
        <f>COUNTIF(T84:V86,"#VALUE!")</f>
        <v>0</v>
      </c>
    </row>
    <row r="85" spans="7:28" outlineLevel="1">
      <c r="G85" t="str">
        <v>2021/2</v>
      </c>
      <c r="H85" t="str">
        <v>2020/2</v>
      </c>
      <c r="I85" t="str">
        <v>2019/2</v>
      </c>
      <c r="J85" s="8">
        <v>1735</v>
      </c>
      <c r="K85" s="8">
        <v>1500</v>
      </c>
      <c r="L85" s="8">
        <v>1500</v>
      </c>
      <c r="M85" s="8">
        <v>0</v>
      </c>
      <c r="N85" s="8">
        <v>235</v>
      </c>
      <c r="O85" s="8">
        <v>235</v>
      </c>
      <c r="P85">
        <v>0</v>
      </c>
      <c r="Q85" t="str">
        <v>比較月２</v>
      </c>
      <c r="R85" t="str">
        <v>2019/2</v>
      </c>
      <c r="S85" t="str">
        <v>2021/2</v>
      </c>
      <c r="T85" s="8">
        <v>235</v>
      </c>
      <c r="U85" s="8">
        <v>1735</v>
      </c>
      <c r="V85" s="8">
        <v>1500</v>
      </c>
      <c r="X85" s="14" t="s">
        <v>59</v>
      </c>
      <c r="Y85" s="11">
        <f>SUM(U84:U86)</f>
        <v>5382</v>
      </c>
    </row>
    <row r="86" spans="7:28" outlineLevel="1">
      <c r="G86" t="str">
        <v>2020/9</v>
      </c>
      <c r="H86" t="str">
        <v>2019/9</v>
      </c>
      <c r="I86" t="str">
        <v>NA</v>
      </c>
      <c r="J86" s="8">
        <v>2000</v>
      </c>
      <c r="K86" s="8">
        <v>1500</v>
      </c>
      <c r="L86" s="8" t="str">
        <v/>
      </c>
      <c r="M86" s="8">
        <v>0</v>
      </c>
      <c r="N86" s="8">
        <v>500</v>
      </c>
      <c r="O86" s="8" t="str">
        <v/>
      </c>
      <c r="P86">
        <v>0</v>
      </c>
      <c r="Q86" t="str">
        <v>比較月１</v>
      </c>
      <c r="R86" t="str">
        <v>2019/9</v>
      </c>
      <c r="S86" t="str">
        <v>2020/9</v>
      </c>
      <c r="T86" s="8">
        <v>500</v>
      </c>
      <c r="U86" s="8">
        <v>2000</v>
      </c>
      <c r="V86" s="8">
        <v>1500</v>
      </c>
      <c r="W86">
        <f>IF(Y86&gt;=0.1,2,1)</f>
        <v>1</v>
      </c>
      <c r="X86" s="14" t="s">
        <v>73</v>
      </c>
      <c r="Y86" s="12">
        <f>1-Y85/Y84</f>
        <v>-0.19599999999999995</v>
      </c>
      <c r="Z86" s="10" t="s">
        <v>74</v>
      </c>
      <c r="AA86">
        <f>IF(Z84&gt;=1,1,IF(Y86&gt;=0.1,2,1))</f>
        <v>1</v>
      </c>
      <c r="AB86" t="str">
        <f>IF(Z84&gt;=1,"この６カ月では満たしません",IF(Y86&gt;=0.1,G82&amp;"で"&amp;"対象月を"&amp;S84&amp;"、"&amp;S85&amp;"、"&amp;S86&amp;"、"&amp;"比較月を"&amp;R84&amp;"、"&amp;R85&amp;"、"&amp;R86&amp;"として売上減少要件を満たします","この６カ月では満たしません"))</f>
        <v>この６カ月では満たしません</v>
      </c>
    </row>
    <row r="87" spans="7:28" outlineLevel="1">
      <c r="G87" t="str">
        <v>2020/10</v>
      </c>
      <c r="H87" t="str">
        <v>2019/10</v>
      </c>
      <c r="I87" t="str">
        <v>NA</v>
      </c>
      <c r="J87" s="8">
        <v>2000</v>
      </c>
      <c r="K87" s="8">
        <v>1500</v>
      </c>
      <c r="L87" s="8" t="str">
        <v/>
      </c>
      <c r="M87" s="8">
        <v>0</v>
      </c>
      <c r="N87" s="8">
        <v>500</v>
      </c>
      <c r="O87" s="8" t="str">
        <v/>
      </c>
      <c r="P87">
        <v>0</v>
      </c>
      <c r="Q87" t="str">
        <v>比較月１</v>
      </c>
      <c r="R87" t="str">
        <v>2019/10</v>
      </c>
      <c r="S87" t="str">
        <v>2020/10</v>
      </c>
      <c r="T87" s="8">
        <v>500</v>
      </c>
      <c r="U87" s="8">
        <v>2000</v>
      </c>
      <c r="V87" s="8">
        <v>1500</v>
      </c>
    </row>
    <row r="88" spans="7:28" outlineLevel="1">
      <c r="G88" t="str">
        <v>2020/11</v>
      </c>
      <c r="H88" t="str">
        <v>2019/11</v>
      </c>
      <c r="I88" t="str">
        <v>NA</v>
      </c>
      <c r="J88" s="8">
        <v>2000</v>
      </c>
      <c r="K88" s="8">
        <v>1500</v>
      </c>
      <c r="L88" s="8" t="str">
        <v/>
      </c>
      <c r="M88" s="8">
        <v>0</v>
      </c>
      <c r="N88" s="8">
        <v>500</v>
      </c>
      <c r="O88" s="8" t="str">
        <v/>
      </c>
      <c r="P88">
        <v>0</v>
      </c>
      <c r="Q88" t="str">
        <v>比較月１</v>
      </c>
      <c r="R88" t="str">
        <v>2019/11</v>
      </c>
      <c r="S88" t="str">
        <v>2020/11</v>
      </c>
      <c r="T88" s="8">
        <v>500</v>
      </c>
      <c r="U88" s="8">
        <v>2000</v>
      </c>
      <c r="V88" s="8">
        <v>1500</v>
      </c>
    </row>
    <row r="89" spans="7:28" outlineLevel="1">
      <c r="G89" t="str">
        <v>2020/12</v>
      </c>
      <c r="H89" t="str">
        <v>2019/12</v>
      </c>
      <c r="I89" t="str">
        <v>NA</v>
      </c>
      <c r="J89" s="8">
        <v>2019</v>
      </c>
      <c r="K89" s="8">
        <v>1500</v>
      </c>
      <c r="L89" s="8" t="str">
        <v/>
      </c>
      <c r="M89" s="8">
        <v>0</v>
      </c>
      <c r="N89" s="8">
        <v>519</v>
      </c>
      <c r="O89" s="8" t="str">
        <v/>
      </c>
      <c r="P89">
        <v>0</v>
      </c>
      <c r="Q89" t="str">
        <v>比較月１</v>
      </c>
      <c r="R89" t="str">
        <v>2019/12</v>
      </c>
      <c r="S89" t="str">
        <v>2020/12</v>
      </c>
      <c r="T89" s="8">
        <v>519</v>
      </c>
      <c r="U89" s="6">
        <v>2019</v>
      </c>
      <c r="V89" s="7">
        <v>1500</v>
      </c>
    </row>
    <row r="90" spans="7:28" outlineLevel="1"/>
    <row r="91" spans="7:28" outlineLevel="1"/>
    <row r="92" spans="7:28" outlineLevel="1">
      <c r="G92" s="1" t="s">
        <v>62</v>
      </c>
    </row>
    <row r="93" spans="7:28" outlineLevel="1">
      <c r="G93" t="s">
        <v>44</v>
      </c>
      <c r="H93" t="s">
        <v>45</v>
      </c>
      <c r="I93" t="s">
        <v>46</v>
      </c>
      <c r="J93" s="8" t="s">
        <v>47</v>
      </c>
      <c r="K93" s="8" t="s">
        <v>48</v>
      </c>
      <c r="L93" s="8" t="s">
        <v>49</v>
      </c>
      <c r="M93" s="8"/>
      <c r="N93" s="8" t="s">
        <v>50</v>
      </c>
      <c r="O93" s="8" t="s">
        <v>50</v>
      </c>
      <c r="Q93" t="s">
        <v>53</v>
      </c>
      <c r="R93" t="s">
        <v>55</v>
      </c>
      <c r="S93" t="s">
        <v>57</v>
      </c>
      <c r="T93" t="s">
        <v>56</v>
      </c>
      <c r="U93" t="s">
        <v>60</v>
      </c>
      <c r="V93" t="s">
        <v>61</v>
      </c>
      <c r="X93" t="s">
        <v>72</v>
      </c>
    </row>
    <row r="94" spans="7:28" outlineLevel="1">
      <c r="G94" t="str" cm="1">
        <f t="array" ref="G94:V99">_xlfn._xlws.SORT(G16:V21,14,1,0)</f>
        <v>2021/1</v>
      </c>
      <c r="H94" t="str">
        <v>2020/1</v>
      </c>
      <c r="I94" t="str">
        <v>2019/1</v>
      </c>
      <c r="J94" s="8">
        <v>1647</v>
      </c>
      <c r="K94" s="8">
        <v>1500</v>
      </c>
      <c r="L94" s="8">
        <v>1500</v>
      </c>
      <c r="M94" s="8">
        <v>0</v>
      </c>
      <c r="N94" s="8">
        <v>147</v>
      </c>
      <c r="O94" s="8">
        <v>147</v>
      </c>
      <c r="P94">
        <v>0</v>
      </c>
      <c r="Q94" t="str">
        <v>比較月２</v>
      </c>
      <c r="R94" t="str">
        <v>2019/1</v>
      </c>
      <c r="S94" t="str">
        <v>2021/1</v>
      </c>
      <c r="T94" s="8">
        <v>147</v>
      </c>
      <c r="U94" s="8">
        <v>1647</v>
      </c>
      <c r="V94" s="8">
        <v>1500</v>
      </c>
      <c r="X94" s="13" t="s">
        <v>58</v>
      </c>
      <c r="Y94" s="11">
        <f>SUM(V94:V96)</f>
        <v>4500</v>
      </c>
      <c r="Z94">
        <f>COUNTIF(T94:V96,"#VALUE!")</f>
        <v>0</v>
      </c>
    </row>
    <row r="95" spans="7:28" outlineLevel="1">
      <c r="G95" t="str">
        <v>2021/2</v>
      </c>
      <c r="H95" t="str">
        <v>2020/2</v>
      </c>
      <c r="I95" t="str">
        <v>2019/2</v>
      </c>
      <c r="J95" s="8">
        <v>1735</v>
      </c>
      <c r="K95" s="8">
        <v>1500</v>
      </c>
      <c r="L95" s="8">
        <v>1500</v>
      </c>
      <c r="M95" s="8">
        <v>0</v>
      </c>
      <c r="N95" s="8">
        <v>235</v>
      </c>
      <c r="O95" s="8">
        <v>235</v>
      </c>
      <c r="P95">
        <v>0</v>
      </c>
      <c r="Q95" t="str">
        <v>比較月２</v>
      </c>
      <c r="R95" t="str">
        <v>2019/2</v>
      </c>
      <c r="S95" t="str">
        <v>2021/2</v>
      </c>
      <c r="T95" s="8">
        <v>235</v>
      </c>
      <c r="U95" s="8">
        <v>1735</v>
      </c>
      <c r="V95" s="8">
        <v>1500</v>
      </c>
      <c r="X95" s="14" t="s">
        <v>59</v>
      </c>
      <c r="Y95" s="11">
        <f>SUM(U94:U96)</f>
        <v>5382</v>
      </c>
    </row>
    <row r="96" spans="7:28" outlineLevel="1">
      <c r="G96" t="str">
        <v>2020/10</v>
      </c>
      <c r="H96" t="str">
        <v>2019/10</v>
      </c>
      <c r="I96" t="str">
        <v>NA</v>
      </c>
      <c r="J96" s="8">
        <v>2000</v>
      </c>
      <c r="K96" s="8">
        <v>1500</v>
      </c>
      <c r="L96" s="8" t="str">
        <v/>
      </c>
      <c r="M96" s="8">
        <v>0</v>
      </c>
      <c r="N96" s="8">
        <v>500</v>
      </c>
      <c r="O96" s="8" t="str">
        <v/>
      </c>
      <c r="P96">
        <v>0</v>
      </c>
      <c r="Q96" t="str">
        <v>比較月１</v>
      </c>
      <c r="R96" t="str">
        <v>2019/10</v>
      </c>
      <c r="S96" t="str">
        <v>2020/10</v>
      </c>
      <c r="T96" s="8">
        <v>500</v>
      </c>
      <c r="U96" s="8">
        <v>2000</v>
      </c>
      <c r="V96" s="8">
        <v>1500</v>
      </c>
      <c r="W96">
        <f>IF(Y96&gt;=0.1,2,1)</f>
        <v>1</v>
      </c>
      <c r="X96" s="14" t="s">
        <v>73</v>
      </c>
      <c r="Y96" s="12">
        <f>1-Y95/Y94</f>
        <v>-0.19599999999999995</v>
      </c>
      <c r="Z96" s="10" t="s">
        <v>74</v>
      </c>
      <c r="AA96">
        <f>IF(Z94&gt;=1,1,IF(Y96&gt;=0.1,2,1))</f>
        <v>1</v>
      </c>
      <c r="AB96" t="str">
        <f>IF(Z94&gt;=1,"この６カ月では満たしません",IF(Y96&gt;=0.1,G92&amp;"で"&amp;"対象月を"&amp;S94&amp;"、"&amp;S95&amp;"、"&amp;S96&amp;"、"&amp;"比較月を"&amp;R94&amp;"、"&amp;R95&amp;"、"&amp;R96&amp;"として売上減少要件を満たします","この６カ月では満たしません"))</f>
        <v>この６カ月では満たしません</v>
      </c>
    </row>
    <row r="97" spans="7:28" outlineLevel="1">
      <c r="G97" t="str">
        <v>2020/11</v>
      </c>
      <c r="H97" t="str">
        <v>2019/11</v>
      </c>
      <c r="I97" t="str">
        <v>NA</v>
      </c>
      <c r="J97" s="8">
        <v>2000</v>
      </c>
      <c r="K97" s="8">
        <v>1500</v>
      </c>
      <c r="L97" s="8" t="str">
        <v/>
      </c>
      <c r="M97" s="8">
        <v>0</v>
      </c>
      <c r="N97" s="8">
        <v>500</v>
      </c>
      <c r="O97" s="8" t="str">
        <v/>
      </c>
      <c r="P97">
        <v>0</v>
      </c>
      <c r="Q97" t="str">
        <v>比較月１</v>
      </c>
      <c r="R97" t="str">
        <v>2019/11</v>
      </c>
      <c r="S97" t="str">
        <v>2020/11</v>
      </c>
      <c r="T97" s="8">
        <v>500</v>
      </c>
      <c r="U97" s="8">
        <v>2000</v>
      </c>
      <c r="V97" s="8">
        <v>1500</v>
      </c>
    </row>
    <row r="98" spans="7:28" outlineLevel="1">
      <c r="G98" t="str">
        <v>2020/12</v>
      </c>
      <c r="H98" t="str">
        <v>2019/12</v>
      </c>
      <c r="I98" t="str">
        <v>NA</v>
      </c>
      <c r="J98" s="8">
        <v>2019</v>
      </c>
      <c r="K98" s="8">
        <v>1500</v>
      </c>
      <c r="L98" s="8" t="str">
        <v/>
      </c>
      <c r="M98" s="8">
        <v>0</v>
      </c>
      <c r="N98" s="8">
        <v>519</v>
      </c>
      <c r="O98" s="8" t="str">
        <v/>
      </c>
      <c r="P98">
        <v>0</v>
      </c>
      <c r="Q98" t="str">
        <v>比較月１</v>
      </c>
      <c r="R98" t="str">
        <v>2019/12</v>
      </c>
      <c r="S98" t="str">
        <v>2020/12</v>
      </c>
      <c r="T98" s="8">
        <v>519</v>
      </c>
      <c r="U98" s="8">
        <v>2019</v>
      </c>
      <c r="V98" s="8">
        <v>1500</v>
      </c>
    </row>
    <row r="99" spans="7:28" outlineLevel="1">
      <c r="G99" t="str">
        <v>2021/3</v>
      </c>
      <c r="H99" t="str">
        <v>2020/3</v>
      </c>
      <c r="I99" t="str">
        <v>2019/3</v>
      </c>
      <c r="J99" s="8">
        <v>2074</v>
      </c>
      <c r="K99" s="8">
        <v>1500</v>
      </c>
      <c r="L99" s="8">
        <v>1500</v>
      </c>
      <c r="M99" s="8">
        <v>0</v>
      </c>
      <c r="N99" s="8">
        <v>574</v>
      </c>
      <c r="O99" s="8">
        <v>574</v>
      </c>
      <c r="P99">
        <v>0</v>
      </c>
      <c r="Q99" t="str">
        <v>比較月２</v>
      </c>
      <c r="R99" t="str">
        <v>2019/3</v>
      </c>
      <c r="S99" t="str">
        <v>2021/3</v>
      </c>
      <c r="T99" s="8">
        <v>574</v>
      </c>
      <c r="U99" s="6">
        <v>2074</v>
      </c>
      <c r="V99" s="7">
        <v>1500</v>
      </c>
    </row>
    <row r="100" spans="7:28" outlineLevel="1">
      <c r="G100" s="2"/>
      <c r="H100" s="3"/>
      <c r="I100" s="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6"/>
      <c r="U100" s="6"/>
      <c r="V100" s="7"/>
    </row>
    <row r="101" spans="7:28" outlineLevel="1">
      <c r="G101" s="1" t="s">
        <v>63</v>
      </c>
    </row>
    <row r="102" spans="7:28" outlineLevel="1">
      <c r="G102" t="s">
        <v>44</v>
      </c>
      <c r="H102" t="s">
        <v>45</v>
      </c>
      <c r="I102" t="s">
        <v>46</v>
      </c>
      <c r="J102" s="8" t="s">
        <v>47</v>
      </c>
      <c r="K102" s="8" t="s">
        <v>48</v>
      </c>
      <c r="L102" s="8" t="s">
        <v>49</v>
      </c>
      <c r="M102" s="8"/>
      <c r="N102" s="8" t="s">
        <v>50</v>
      </c>
      <c r="O102" s="8" t="s">
        <v>50</v>
      </c>
      <c r="Q102" t="s">
        <v>53</v>
      </c>
      <c r="R102" t="s">
        <v>55</v>
      </c>
      <c r="S102" t="s">
        <v>57</v>
      </c>
      <c r="T102" t="s">
        <v>56</v>
      </c>
      <c r="U102" t="s">
        <v>60</v>
      </c>
      <c r="V102" t="s">
        <v>61</v>
      </c>
      <c r="X102" t="s">
        <v>72</v>
      </c>
    </row>
    <row r="103" spans="7:28" outlineLevel="1">
      <c r="G103" t="str" cm="1">
        <f t="array" ref="G103:V108">_xlfn._xlws.SORT(G17:V22,14,1,0)</f>
        <v>2021/1</v>
      </c>
      <c r="H103" t="str">
        <v>2020/1</v>
      </c>
      <c r="I103" t="str">
        <v>2019/1</v>
      </c>
      <c r="J103" s="8">
        <v>1647</v>
      </c>
      <c r="K103" s="8">
        <v>1500</v>
      </c>
      <c r="L103" s="8">
        <v>1500</v>
      </c>
      <c r="M103" s="8">
        <v>0</v>
      </c>
      <c r="N103" s="8">
        <v>147</v>
      </c>
      <c r="O103" s="8">
        <v>147</v>
      </c>
      <c r="P103">
        <v>0</v>
      </c>
      <c r="Q103" t="str">
        <v>比較月２</v>
      </c>
      <c r="R103" t="str">
        <v>2019/1</v>
      </c>
      <c r="S103" t="str">
        <v>2021/1</v>
      </c>
      <c r="T103" s="8">
        <v>147</v>
      </c>
      <c r="U103" s="8">
        <v>1647</v>
      </c>
      <c r="V103" s="8">
        <v>1500</v>
      </c>
      <c r="X103" s="13" t="s">
        <v>58</v>
      </c>
      <c r="Y103" s="11">
        <f>SUM(V103:V105)</f>
        <v>4500</v>
      </c>
      <c r="Z103">
        <f>COUNTIF(T103:V105,"#VALUE!")</f>
        <v>0</v>
      </c>
    </row>
    <row r="104" spans="7:28" outlineLevel="1">
      <c r="G104" t="str">
        <v>2021/2</v>
      </c>
      <c r="H104" t="str">
        <v>2020/2</v>
      </c>
      <c r="I104" t="str">
        <v>2019/2</v>
      </c>
      <c r="J104" s="8">
        <v>1735</v>
      </c>
      <c r="K104" s="8">
        <v>1500</v>
      </c>
      <c r="L104" s="8">
        <v>1500</v>
      </c>
      <c r="M104" s="8">
        <v>0</v>
      </c>
      <c r="N104" s="8">
        <v>235</v>
      </c>
      <c r="O104" s="8">
        <v>235</v>
      </c>
      <c r="P104">
        <v>0</v>
      </c>
      <c r="Q104" t="str">
        <v>比較月２</v>
      </c>
      <c r="R104" t="str">
        <v>2019/2</v>
      </c>
      <c r="S104" t="str">
        <v>2021/2</v>
      </c>
      <c r="T104" s="8">
        <v>235</v>
      </c>
      <c r="U104" s="8">
        <v>1735</v>
      </c>
      <c r="V104" s="8">
        <v>1500</v>
      </c>
      <c r="X104" s="14" t="s">
        <v>59</v>
      </c>
      <c r="Y104" s="11">
        <f>SUM(U103:U105)</f>
        <v>5382</v>
      </c>
    </row>
    <row r="105" spans="7:28" outlineLevel="1">
      <c r="G105" t="str">
        <v>2020/11</v>
      </c>
      <c r="H105" t="str">
        <v>2019/11</v>
      </c>
      <c r="I105" t="str">
        <v>NA</v>
      </c>
      <c r="J105" s="8">
        <v>2000</v>
      </c>
      <c r="K105" s="8">
        <v>1500</v>
      </c>
      <c r="L105" s="8" t="str">
        <v/>
      </c>
      <c r="M105" s="8">
        <v>0</v>
      </c>
      <c r="N105" s="8">
        <v>500</v>
      </c>
      <c r="O105" s="8" t="str">
        <v/>
      </c>
      <c r="P105">
        <v>0</v>
      </c>
      <c r="Q105" t="str">
        <v>比較月１</v>
      </c>
      <c r="R105" t="str">
        <v>2019/11</v>
      </c>
      <c r="S105" t="str">
        <v>2020/11</v>
      </c>
      <c r="T105" s="8">
        <v>500</v>
      </c>
      <c r="U105" s="8">
        <v>2000</v>
      </c>
      <c r="V105" s="8">
        <v>1500</v>
      </c>
      <c r="W105">
        <f>IF(Y105&gt;=0.1,2,1)</f>
        <v>1</v>
      </c>
      <c r="X105" s="14" t="s">
        <v>73</v>
      </c>
      <c r="Y105" s="12">
        <f>1-Y104/Y103</f>
        <v>-0.19599999999999995</v>
      </c>
      <c r="Z105" s="10" t="s">
        <v>74</v>
      </c>
      <c r="AA105">
        <f>IF(Z103&gt;=1,1,IF(Y105&gt;=0.1,2,1))</f>
        <v>1</v>
      </c>
      <c r="AB105" t="str">
        <f>IF(Z103&gt;=1,"この６カ月では満たしません",IF(Y105&gt;=0.1,G101&amp;"で"&amp;"対象月を"&amp;S103&amp;"、"&amp;S104&amp;"、"&amp;S105&amp;"、"&amp;"比較月を"&amp;R103&amp;"、"&amp;R104&amp;"、"&amp;R105&amp;"として売上減少要件を満たします","この６カ月では満たしません"))</f>
        <v>この６カ月では満たしません</v>
      </c>
    </row>
    <row r="106" spans="7:28" outlineLevel="1">
      <c r="G106" t="str">
        <v>2020/12</v>
      </c>
      <c r="H106" t="str">
        <v>2019/12</v>
      </c>
      <c r="I106" t="str">
        <v>NA</v>
      </c>
      <c r="J106" s="8">
        <v>2019</v>
      </c>
      <c r="K106" s="8">
        <v>1500</v>
      </c>
      <c r="L106" s="8" t="str">
        <v/>
      </c>
      <c r="M106" s="8">
        <v>0</v>
      </c>
      <c r="N106" s="8">
        <v>519</v>
      </c>
      <c r="O106" s="8" t="str">
        <v/>
      </c>
      <c r="P106">
        <v>0</v>
      </c>
      <c r="Q106" t="str">
        <v>比較月１</v>
      </c>
      <c r="R106" t="str">
        <v>2019/12</v>
      </c>
      <c r="S106" t="str">
        <v>2020/12</v>
      </c>
      <c r="T106" s="8">
        <v>519</v>
      </c>
      <c r="U106" s="8">
        <v>2019</v>
      </c>
      <c r="V106" s="8">
        <v>1500</v>
      </c>
    </row>
    <row r="107" spans="7:28" outlineLevel="1">
      <c r="G107" t="str">
        <v>2021/3</v>
      </c>
      <c r="H107" t="str">
        <v>2020/3</v>
      </c>
      <c r="I107" t="str">
        <v>2019/3</v>
      </c>
      <c r="J107" s="8">
        <v>2074</v>
      </c>
      <c r="K107" s="8">
        <v>1500</v>
      </c>
      <c r="L107" s="8">
        <v>1500</v>
      </c>
      <c r="M107" s="8">
        <v>0</v>
      </c>
      <c r="N107" s="8">
        <v>574</v>
      </c>
      <c r="O107" s="8">
        <v>574</v>
      </c>
      <c r="P107">
        <v>0</v>
      </c>
      <c r="Q107" t="str">
        <v>比較月２</v>
      </c>
      <c r="R107" t="str">
        <v>2019/3</v>
      </c>
      <c r="S107" t="str">
        <v>2021/3</v>
      </c>
      <c r="T107" s="8">
        <v>574</v>
      </c>
      <c r="U107" s="8">
        <v>2074</v>
      </c>
      <c r="V107" s="8">
        <v>1500</v>
      </c>
    </row>
    <row r="108" spans="7:28" outlineLevel="1">
      <c r="G108" t="str">
        <v>2021/4</v>
      </c>
      <c r="H108" t="str">
        <v>2020/4</v>
      </c>
      <c r="I108" t="str">
        <v>2019/4</v>
      </c>
      <c r="J108" s="8">
        <v>1753</v>
      </c>
      <c r="K108" s="8">
        <v>915</v>
      </c>
      <c r="L108" s="8">
        <v>120</v>
      </c>
      <c r="M108" s="8">
        <v>0</v>
      </c>
      <c r="N108" s="8">
        <v>838</v>
      </c>
      <c r="O108" s="8">
        <v>1633</v>
      </c>
      <c r="P108">
        <v>0</v>
      </c>
      <c r="Q108" t="str">
        <v>比較月１</v>
      </c>
      <c r="R108" t="str">
        <v>2020/4</v>
      </c>
      <c r="S108" t="str">
        <v>2021/4</v>
      </c>
      <c r="T108" s="8">
        <v>838</v>
      </c>
      <c r="U108" s="6">
        <v>1753</v>
      </c>
      <c r="V108" s="7">
        <v>915</v>
      </c>
    </row>
    <row r="109" spans="7:28" outlineLevel="1">
      <c r="T109" s="8"/>
      <c r="U109" s="8"/>
      <c r="V109" s="8"/>
    </row>
    <row r="110" spans="7:28" outlineLevel="1">
      <c r="G110" s="1" t="s">
        <v>64</v>
      </c>
    </row>
    <row r="111" spans="7:28" outlineLevel="1">
      <c r="G111" t="s">
        <v>44</v>
      </c>
      <c r="H111" t="s">
        <v>45</v>
      </c>
      <c r="I111" t="s">
        <v>46</v>
      </c>
      <c r="J111" s="8" t="s">
        <v>47</v>
      </c>
      <c r="K111" s="8" t="s">
        <v>48</v>
      </c>
      <c r="L111" s="8" t="s">
        <v>49</v>
      </c>
      <c r="M111" s="8"/>
      <c r="N111" s="8" t="s">
        <v>50</v>
      </c>
      <c r="O111" s="8" t="s">
        <v>50</v>
      </c>
      <c r="Q111" t="s">
        <v>53</v>
      </c>
      <c r="R111" t="s">
        <v>55</v>
      </c>
      <c r="S111" t="s">
        <v>57</v>
      </c>
      <c r="T111" t="s">
        <v>56</v>
      </c>
      <c r="U111" t="s">
        <v>60</v>
      </c>
      <c r="V111" t="s">
        <v>61</v>
      </c>
      <c r="X111" t="s">
        <v>72</v>
      </c>
    </row>
    <row r="112" spans="7:28" outlineLevel="1">
      <c r="G112" t="str" cm="1">
        <f t="array" ref="G112:V117">_xlfn._xlws.SORT(G18:V23,14,1,0)</f>
        <v>2021/1</v>
      </c>
      <c r="H112" t="str">
        <v>2020/1</v>
      </c>
      <c r="I112" t="str">
        <v>2019/1</v>
      </c>
      <c r="J112" s="8">
        <v>1647</v>
      </c>
      <c r="K112" s="8">
        <v>1500</v>
      </c>
      <c r="L112" s="8">
        <v>1500</v>
      </c>
      <c r="M112" s="8">
        <v>0</v>
      </c>
      <c r="N112" s="8">
        <v>147</v>
      </c>
      <c r="O112" s="8">
        <v>147</v>
      </c>
      <c r="P112">
        <v>0</v>
      </c>
      <c r="Q112" t="str">
        <v>比較月２</v>
      </c>
      <c r="R112" t="str">
        <v>2019/1</v>
      </c>
      <c r="S112" t="str">
        <v>2021/1</v>
      </c>
      <c r="T112" s="8">
        <v>147</v>
      </c>
      <c r="U112" s="8">
        <v>1647</v>
      </c>
      <c r="V112" s="8">
        <v>1500</v>
      </c>
      <c r="W112" s="4"/>
      <c r="X112" s="13" t="s">
        <v>58</v>
      </c>
      <c r="Y112" s="11">
        <f>SUM(V112:V114)</f>
        <v>4500</v>
      </c>
      <c r="Z112">
        <f>COUNTIF(T112:V114,"#VALUE!")</f>
        <v>0</v>
      </c>
    </row>
    <row r="113" spans="7:28" outlineLevel="1">
      <c r="G113" t="str">
        <v>2021/2</v>
      </c>
      <c r="H113" t="str">
        <v>2020/2</v>
      </c>
      <c r="I113" t="str">
        <v>2019/2</v>
      </c>
      <c r="J113" s="8">
        <v>1735</v>
      </c>
      <c r="K113" s="8">
        <v>1500</v>
      </c>
      <c r="L113" s="8">
        <v>1500</v>
      </c>
      <c r="M113" s="8">
        <v>0</v>
      </c>
      <c r="N113" s="8">
        <v>235</v>
      </c>
      <c r="O113" s="8">
        <v>235</v>
      </c>
      <c r="P113">
        <v>0</v>
      </c>
      <c r="Q113" t="str">
        <v>比較月２</v>
      </c>
      <c r="R113" t="str">
        <v>2019/2</v>
      </c>
      <c r="S113" t="str">
        <v>2021/2</v>
      </c>
      <c r="T113" s="8">
        <v>235</v>
      </c>
      <c r="U113" s="8">
        <v>1735</v>
      </c>
      <c r="V113" s="8">
        <v>1500</v>
      </c>
      <c r="W113" s="4"/>
      <c r="X113" s="14" t="s">
        <v>59</v>
      </c>
      <c r="Y113" s="11">
        <f>SUM(U112:U114)</f>
        <v>5401</v>
      </c>
    </row>
    <row r="114" spans="7:28" outlineLevel="1">
      <c r="G114" t="str">
        <v>2020/12</v>
      </c>
      <c r="H114" t="str">
        <v>2019/12</v>
      </c>
      <c r="I114" t="str">
        <v>NA</v>
      </c>
      <c r="J114" s="8">
        <v>2019</v>
      </c>
      <c r="K114" s="8">
        <v>1500</v>
      </c>
      <c r="L114" s="8" t="str">
        <v/>
      </c>
      <c r="M114" s="8">
        <v>0</v>
      </c>
      <c r="N114" s="8">
        <v>519</v>
      </c>
      <c r="O114" s="8" t="str">
        <v/>
      </c>
      <c r="P114">
        <v>0</v>
      </c>
      <c r="Q114" t="str">
        <v>比較月１</v>
      </c>
      <c r="R114" t="str">
        <v>2019/12</v>
      </c>
      <c r="S114" t="str">
        <v>2020/12</v>
      </c>
      <c r="T114" s="8">
        <v>519</v>
      </c>
      <c r="U114" s="8">
        <v>2019</v>
      </c>
      <c r="V114" s="8">
        <v>1500</v>
      </c>
      <c r="W114">
        <f>IF(Y114&gt;=0.1,2,1)</f>
        <v>1</v>
      </c>
      <c r="X114" s="14" t="s">
        <v>73</v>
      </c>
      <c r="Y114" s="12">
        <f>1-Y113/Y112</f>
        <v>-0.2002222222222223</v>
      </c>
      <c r="Z114" s="10" t="s">
        <v>74</v>
      </c>
      <c r="AA114">
        <f>IF(Z112&gt;=1,1,IF(Y114&gt;=0.1,2,1))</f>
        <v>1</v>
      </c>
      <c r="AB114" t="str">
        <f>IF(Z112&gt;=1,"この６カ月では満たしません",IF(Y114&gt;=0.1,G110&amp;"で"&amp;"対象月を"&amp;S112&amp;"、"&amp;S113&amp;"、"&amp;S114&amp;"、"&amp;"比較月を"&amp;R112&amp;"、"&amp;R113&amp;"、"&amp;R114&amp;"として売上減少要件を満たします","この６カ月では満たしません"))</f>
        <v>この６カ月では満たしません</v>
      </c>
    </row>
    <row r="115" spans="7:28" outlineLevel="1">
      <c r="G115" t="str">
        <v>2021/3</v>
      </c>
      <c r="H115" t="str">
        <v>2020/3</v>
      </c>
      <c r="I115" t="str">
        <v>2019/3</v>
      </c>
      <c r="J115" s="8">
        <v>2074</v>
      </c>
      <c r="K115" s="8">
        <v>1500</v>
      </c>
      <c r="L115" s="8">
        <v>1500</v>
      </c>
      <c r="M115" s="8">
        <v>0</v>
      </c>
      <c r="N115" s="8">
        <v>574</v>
      </c>
      <c r="O115" s="8">
        <v>574</v>
      </c>
      <c r="P115">
        <v>0</v>
      </c>
      <c r="Q115" t="str">
        <v>比較月２</v>
      </c>
      <c r="R115" t="str">
        <v>2019/3</v>
      </c>
      <c r="S115" t="str">
        <v>2021/3</v>
      </c>
      <c r="T115" s="8">
        <v>574</v>
      </c>
      <c r="U115" s="8">
        <v>2074</v>
      </c>
      <c r="V115" s="8">
        <v>1500</v>
      </c>
      <c r="W115" s="4"/>
    </row>
    <row r="116" spans="7:28" outlineLevel="1">
      <c r="G116" t="str">
        <v>2021/5</v>
      </c>
      <c r="H116" t="str">
        <v>2020/5</v>
      </c>
      <c r="I116" t="str">
        <v>2019/5</v>
      </c>
      <c r="J116" s="8">
        <v>2147</v>
      </c>
      <c r="K116" s="8">
        <v>1229</v>
      </c>
      <c r="L116" s="8">
        <v>1500</v>
      </c>
      <c r="M116" s="8">
        <v>0</v>
      </c>
      <c r="N116" s="8">
        <v>918</v>
      </c>
      <c r="O116" s="8">
        <v>647</v>
      </c>
      <c r="P116">
        <v>0</v>
      </c>
      <c r="Q116" t="str">
        <v>比較月２</v>
      </c>
      <c r="R116" t="str">
        <v>2019/5</v>
      </c>
      <c r="S116" t="str">
        <v>2021/5</v>
      </c>
      <c r="T116" s="8">
        <v>647</v>
      </c>
      <c r="U116" s="8">
        <v>2147</v>
      </c>
      <c r="V116" s="8">
        <v>1500</v>
      </c>
      <c r="W116" s="4"/>
      <c r="X116" s="4"/>
      <c r="Y116" s="4"/>
    </row>
    <row r="117" spans="7:28" outlineLevel="1">
      <c r="G117" t="str">
        <v>2021/4</v>
      </c>
      <c r="H117" t="str">
        <v>2020/4</v>
      </c>
      <c r="I117" t="str">
        <v>2019/4</v>
      </c>
      <c r="J117" s="8">
        <v>1753</v>
      </c>
      <c r="K117" s="8">
        <v>915</v>
      </c>
      <c r="L117" s="8">
        <v>120</v>
      </c>
      <c r="M117" s="8">
        <v>0</v>
      </c>
      <c r="N117" s="8">
        <v>838</v>
      </c>
      <c r="O117" s="8">
        <v>1633</v>
      </c>
      <c r="P117">
        <v>0</v>
      </c>
      <c r="Q117" t="str">
        <v>比較月１</v>
      </c>
      <c r="R117" t="str">
        <v>2020/4</v>
      </c>
      <c r="S117" t="str">
        <v>2021/4</v>
      </c>
      <c r="T117" s="8">
        <v>838</v>
      </c>
      <c r="U117" s="6">
        <v>1753</v>
      </c>
      <c r="V117" s="7">
        <v>915</v>
      </c>
      <c r="W117" s="4"/>
      <c r="X117" s="4"/>
      <c r="Y117" s="4"/>
    </row>
    <row r="118" spans="7:28" outlineLevel="1">
      <c r="T118" s="8"/>
      <c r="U118" s="8"/>
      <c r="V118" s="8"/>
    </row>
    <row r="119" spans="7:28" outlineLevel="1">
      <c r="G119" s="1" t="s">
        <v>65</v>
      </c>
    </row>
    <row r="120" spans="7:28" outlineLevel="1">
      <c r="G120" t="s">
        <v>44</v>
      </c>
      <c r="H120" t="s">
        <v>45</v>
      </c>
      <c r="I120" t="s">
        <v>46</v>
      </c>
      <c r="J120" s="8" t="s">
        <v>47</v>
      </c>
      <c r="K120" s="8" t="s">
        <v>48</v>
      </c>
      <c r="L120" s="8" t="s">
        <v>49</v>
      </c>
      <c r="M120" s="8"/>
      <c r="N120" s="8" t="s">
        <v>50</v>
      </c>
      <c r="O120" s="8" t="s">
        <v>50</v>
      </c>
      <c r="Q120" t="s">
        <v>53</v>
      </c>
      <c r="R120" t="s">
        <v>55</v>
      </c>
      <c r="S120" t="s">
        <v>57</v>
      </c>
      <c r="T120" t="s">
        <v>56</v>
      </c>
      <c r="U120" t="s">
        <v>60</v>
      </c>
      <c r="V120" t="s">
        <v>61</v>
      </c>
      <c r="X120" t="s">
        <v>72</v>
      </c>
    </row>
    <row r="121" spans="7:28" outlineLevel="1">
      <c r="G121" t="str" cm="1">
        <f t="array" ref="G121:V126">_xlfn._xlws.SORT(G19:V24,14,1,0)</f>
        <v>2021/6</v>
      </c>
      <c r="H121" t="str">
        <v>2020/6</v>
      </c>
      <c r="I121" t="str">
        <v>2019/6</v>
      </c>
      <c r="J121" s="8">
        <v>1992</v>
      </c>
      <c r="K121" s="8">
        <v>2000</v>
      </c>
      <c r="L121" s="8">
        <v>1500</v>
      </c>
      <c r="M121" s="8">
        <v>0</v>
      </c>
      <c r="N121" s="8">
        <v>-8</v>
      </c>
      <c r="O121" s="8">
        <v>492</v>
      </c>
      <c r="P121">
        <v>0</v>
      </c>
      <c r="Q121" t="str">
        <v>比較月１</v>
      </c>
      <c r="R121" t="str">
        <v>2020/6</v>
      </c>
      <c r="S121" t="str">
        <v>2021/6</v>
      </c>
      <c r="T121" s="8">
        <v>-8</v>
      </c>
      <c r="U121" s="8">
        <v>1992</v>
      </c>
      <c r="V121" s="8">
        <v>2000</v>
      </c>
      <c r="X121" s="13" t="s">
        <v>58</v>
      </c>
      <c r="Y121" s="11">
        <f>SUM(V121:V123)</f>
        <v>5000</v>
      </c>
      <c r="Z121">
        <f>COUNTIF(T121:V123,"#VALUE!")</f>
        <v>0</v>
      </c>
    </row>
    <row r="122" spans="7:28" outlineLevel="1">
      <c r="G122" t="str">
        <v>2021/1</v>
      </c>
      <c r="H122" t="str">
        <v>2020/1</v>
      </c>
      <c r="I122" t="str">
        <v>2019/1</v>
      </c>
      <c r="J122" s="8">
        <v>1647</v>
      </c>
      <c r="K122" s="8">
        <v>1500</v>
      </c>
      <c r="L122" s="8">
        <v>1500</v>
      </c>
      <c r="M122" s="8">
        <v>0</v>
      </c>
      <c r="N122" s="8">
        <v>147</v>
      </c>
      <c r="O122" s="8">
        <v>147</v>
      </c>
      <c r="P122">
        <v>0</v>
      </c>
      <c r="Q122" t="str">
        <v>比較月２</v>
      </c>
      <c r="R122" t="str">
        <v>2019/1</v>
      </c>
      <c r="S122" t="str">
        <v>2021/1</v>
      </c>
      <c r="T122" s="8">
        <v>147</v>
      </c>
      <c r="U122" s="8">
        <v>1647</v>
      </c>
      <c r="V122" s="8">
        <v>1500</v>
      </c>
      <c r="X122" s="14" t="s">
        <v>59</v>
      </c>
      <c r="Y122" s="11">
        <f>SUM(U121:U123)</f>
        <v>5374</v>
      </c>
    </row>
    <row r="123" spans="7:28" outlineLevel="1">
      <c r="G123" t="str">
        <v>2021/2</v>
      </c>
      <c r="H123" t="str">
        <v>2020/2</v>
      </c>
      <c r="I123" t="str">
        <v>2019/2</v>
      </c>
      <c r="J123" s="8">
        <v>1735</v>
      </c>
      <c r="K123" s="8">
        <v>1500</v>
      </c>
      <c r="L123" s="8">
        <v>1500</v>
      </c>
      <c r="M123" s="8">
        <v>0</v>
      </c>
      <c r="N123" s="8">
        <v>235</v>
      </c>
      <c r="O123" s="8">
        <v>235</v>
      </c>
      <c r="P123">
        <v>0</v>
      </c>
      <c r="Q123" t="str">
        <v>比較月２</v>
      </c>
      <c r="R123" t="str">
        <v>2019/2</v>
      </c>
      <c r="S123" t="str">
        <v>2021/2</v>
      </c>
      <c r="T123" s="8">
        <v>235</v>
      </c>
      <c r="U123" s="8">
        <v>1735</v>
      </c>
      <c r="V123" s="8">
        <v>1500</v>
      </c>
      <c r="W123">
        <f>IF(Y123&gt;=0.1,2,1)</f>
        <v>1</v>
      </c>
      <c r="X123" s="14" t="s">
        <v>73</v>
      </c>
      <c r="Y123" s="12">
        <f>1-Y122/Y121</f>
        <v>-7.4799999999999978E-2</v>
      </c>
      <c r="Z123" s="10" t="s">
        <v>74</v>
      </c>
      <c r="AA123">
        <f>IF(Z121&gt;=1,1,IF(Y123&gt;=0.1,2,1))</f>
        <v>1</v>
      </c>
      <c r="AB123" t="str">
        <f>IF(Z121&gt;=1,"この６カ月では満たしません",IF(Y123&gt;=0.1,G119&amp;"で"&amp;"対象月を"&amp;S121&amp;"、"&amp;S122&amp;"、"&amp;S123&amp;"、"&amp;"比較月を"&amp;R121&amp;"、"&amp;R122&amp;"、"&amp;R123&amp;"として売上減少要件を満たします","この６カ月では満たしません"))</f>
        <v>この６カ月では満たしません</v>
      </c>
    </row>
    <row r="124" spans="7:28" outlineLevel="1">
      <c r="G124" t="str">
        <v>2021/3</v>
      </c>
      <c r="H124" t="str">
        <v>2020/3</v>
      </c>
      <c r="I124" t="str">
        <v>2019/3</v>
      </c>
      <c r="J124" s="8">
        <v>2074</v>
      </c>
      <c r="K124" s="8">
        <v>1500</v>
      </c>
      <c r="L124" s="8">
        <v>1500</v>
      </c>
      <c r="M124" s="8">
        <v>0</v>
      </c>
      <c r="N124" s="8">
        <v>574</v>
      </c>
      <c r="O124" s="8">
        <v>574</v>
      </c>
      <c r="P124">
        <v>0</v>
      </c>
      <c r="Q124" t="str">
        <v>比較月２</v>
      </c>
      <c r="R124" t="str">
        <v>2019/3</v>
      </c>
      <c r="S124" t="str">
        <v>2021/3</v>
      </c>
      <c r="T124" s="8">
        <v>574</v>
      </c>
      <c r="U124" s="8">
        <v>2074</v>
      </c>
      <c r="V124" s="8">
        <v>1500</v>
      </c>
    </row>
    <row r="125" spans="7:28" outlineLevel="1">
      <c r="G125" t="str">
        <v>2021/5</v>
      </c>
      <c r="H125" t="str">
        <v>2020/5</v>
      </c>
      <c r="I125" t="str">
        <v>2019/5</v>
      </c>
      <c r="J125" s="8">
        <v>2147</v>
      </c>
      <c r="K125" s="8">
        <v>1229</v>
      </c>
      <c r="L125" s="8">
        <v>1500</v>
      </c>
      <c r="M125" s="8">
        <v>0</v>
      </c>
      <c r="N125" s="8">
        <v>918</v>
      </c>
      <c r="O125" s="8">
        <v>647</v>
      </c>
      <c r="P125">
        <v>0</v>
      </c>
      <c r="Q125" t="str">
        <v>比較月２</v>
      </c>
      <c r="R125" t="str">
        <v>2019/5</v>
      </c>
      <c r="S125" t="str">
        <v>2021/5</v>
      </c>
      <c r="T125" s="8">
        <v>647</v>
      </c>
      <c r="U125" s="8">
        <v>2147</v>
      </c>
      <c r="V125" s="8">
        <v>1500</v>
      </c>
    </row>
    <row r="126" spans="7:28" outlineLevel="1">
      <c r="G126" t="str">
        <v>2021/4</v>
      </c>
      <c r="H126" t="str">
        <v>2020/4</v>
      </c>
      <c r="I126" t="str">
        <v>2019/4</v>
      </c>
      <c r="J126" s="8">
        <v>1753</v>
      </c>
      <c r="K126" s="8">
        <v>915</v>
      </c>
      <c r="L126" s="8">
        <v>120</v>
      </c>
      <c r="M126" s="8">
        <v>0</v>
      </c>
      <c r="N126" s="8">
        <v>838</v>
      </c>
      <c r="O126" s="8">
        <v>1633</v>
      </c>
      <c r="P126">
        <v>0</v>
      </c>
      <c r="Q126" t="str">
        <v>比較月１</v>
      </c>
      <c r="R126" t="str">
        <v>2020/4</v>
      </c>
      <c r="S126" t="str">
        <v>2021/4</v>
      </c>
      <c r="T126" s="8">
        <v>838</v>
      </c>
      <c r="U126" s="6">
        <v>1753</v>
      </c>
      <c r="V126" s="7">
        <v>915</v>
      </c>
    </row>
    <row r="127" spans="7:28" outlineLevel="1">
      <c r="T127" s="8"/>
      <c r="U127" s="8"/>
      <c r="V127" s="8"/>
    </row>
    <row r="128" spans="7:28" outlineLevel="1">
      <c r="G128" s="1" t="s">
        <v>66</v>
      </c>
    </row>
    <row r="129" spans="7:28" outlineLevel="1">
      <c r="G129" t="s">
        <v>44</v>
      </c>
      <c r="H129" t="s">
        <v>45</v>
      </c>
      <c r="I129" t="s">
        <v>46</v>
      </c>
      <c r="J129" s="8" t="s">
        <v>47</v>
      </c>
      <c r="K129" s="8" t="s">
        <v>48</v>
      </c>
      <c r="L129" s="8" t="s">
        <v>49</v>
      </c>
      <c r="M129" s="8"/>
      <c r="N129" s="8" t="s">
        <v>50</v>
      </c>
      <c r="O129" s="8" t="s">
        <v>50</v>
      </c>
      <c r="Q129" t="s">
        <v>53</v>
      </c>
      <c r="R129" t="s">
        <v>55</v>
      </c>
      <c r="S129" t="s">
        <v>57</v>
      </c>
      <c r="T129" t="s">
        <v>56</v>
      </c>
      <c r="U129" t="s">
        <v>60</v>
      </c>
      <c r="V129" t="s">
        <v>61</v>
      </c>
      <c r="X129" t="s">
        <v>72</v>
      </c>
    </row>
    <row r="130" spans="7:28" outlineLevel="1">
      <c r="G130" t="str" cm="1">
        <f t="array" ref="G130:V135">_xlfn._xlws.SORT(G20:V25,14,1,0)</f>
        <v>2021/6</v>
      </c>
      <c r="H130" t="str">
        <v>2020/6</v>
      </c>
      <c r="I130" t="str">
        <v>2019/6</v>
      </c>
      <c r="J130" s="8">
        <v>1992</v>
      </c>
      <c r="K130" s="8">
        <v>2000</v>
      </c>
      <c r="L130" s="8">
        <v>1500</v>
      </c>
      <c r="M130" s="8">
        <v>0</v>
      </c>
      <c r="N130" s="8">
        <v>-8</v>
      </c>
      <c r="O130" s="8">
        <v>492</v>
      </c>
      <c r="P130">
        <v>0</v>
      </c>
      <c r="Q130" t="str">
        <v>比較月１</v>
      </c>
      <c r="R130" t="str">
        <v>2020/6</v>
      </c>
      <c r="S130" t="str">
        <v>2021/6</v>
      </c>
      <c r="T130" s="8">
        <v>-8</v>
      </c>
      <c r="U130" s="8">
        <v>1992</v>
      </c>
      <c r="V130" s="8">
        <v>2000</v>
      </c>
      <c r="X130" s="13" t="s">
        <v>58</v>
      </c>
      <c r="Y130" s="11">
        <f>SUM(V130:V132)</f>
        <v>5500</v>
      </c>
      <c r="Z130">
        <f>COUNTIF(T130:V132,"#VALUE!")</f>
        <v>0</v>
      </c>
    </row>
    <row r="131" spans="7:28" outlineLevel="1">
      <c r="G131" t="str">
        <v>2021/7</v>
      </c>
      <c r="H131" t="str">
        <v>2020/7</v>
      </c>
      <c r="I131" t="str">
        <v>2019/7</v>
      </c>
      <c r="J131" s="8">
        <v>2202</v>
      </c>
      <c r="K131" s="8">
        <v>2000</v>
      </c>
      <c r="L131" s="8">
        <v>1500</v>
      </c>
      <c r="M131" s="8">
        <v>0</v>
      </c>
      <c r="N131" s="8">
        <v>202</v>
      </c>
      <c r="O131" s="8">
        <v>702</v>
      </c>
      <c r="P131">
        <v>0</v>
      </c>
      <c r="Q131" t="str">
        <v>比較月１</v>
      </c>
      <c r="R131" t="str">
        <v>2020/7</v>
      </c>
      <c r="S131" t="str">
        <v>2021/7</v>
      </c>
      <c r="T131" s="8">
        <v>202</v>
      </c>
      <c r="U131" s="8">
        <v>2202</v>
      </c>
      <c r="V131" s="8">
        <v>2000</v>
      </c>
      <c r="X131" s="14" t="s">
        <v>59</v>
      </c>
      <c r="Y131" s="11">
        <f>SUM(U130:U132)</f>
        <v>5929</v>
      </c>
    </row>
    <row r="132" spans="7:28" outlineLevel="1">
      <c r="G132" t="str">
        <v>2021/2</v>
      </c>
      <c r="H132" t="str">
        <v>2020/2</v>
      </c>
      <c r="I132" t="str">
        <v>2019/2</v>
      </c>
      <c r="J132" s="8">
        <v>1735</v>
      </c>
      <c r="K132" s="8">
        <v>1500</v>
      </c>
      <c r="L132" s="8">
        <v>1500</v>
      </c>
      <c r="M132" s="8">
        <v>0</v>
      </c>
      <c r="N132" s="8">
        <v>235</v>
      </c>
      <c r="O132" s="8">
        <v>235</v>
      </c>
      <c r="P132">
        <v>0</v>
      </c>
      <c r="Q132" t="str">
        <v>比較月２</v>
      </c>
      <c r="R132" t="str">
        <v>2019/2</v>
      </c>
      <c r="S132" t="str">
        <v>2021/2</v>
      </c>
      <c r="T132" s="8">
        <v>235</v>
      </c>
      <c r="U132" s="8">
        <v>1735</v>
      </c>
      <c r="V132" s="8">
        <v>1500</v>
      </c>
      <c r="W132">
        <f>IF(Y132&gt;=0.1,2,1)</f>
        <v>1</v>
      </c>
      <c r="X132" s="14" t="s">
        <v>73</v>
      </c>
      <c r="Y132" s="12">
        <f>1-Y131/Y130</f>
        <v>-7.8000000000000069E-2</v>
      </c>
      <c r="Z132" s="10" t="s">
        <v>74</v>
      </c>
      <c r="AA132">
        <f>IF(Z130&gt;=1,1,IF(Y132&gt;=0.1,2,1))</f>
        <v>1</v>
      </c>
      <c r="AB132" t="str">
        <f>IF(Z130&gt;=1,"この６カ月では満たしません",IF(Y132&gt;=0.1,G128&amp;"で"&amp;"対象月を"&amp;S130&amp;"、"&amp;S131&amp;"、"&amp;S132&amp;"、"&amp;"比較月を"&amp;R130&amp;"、"&amp;R131&amp;"、"&amp;R132&amp;"として売上減少要件を満たします","この６カ月では満たしません"))</f>
        <v>この６カ月では満たしません</v>
      </c>
    </row>
    <row r="133" spans="7:28" outlineLevel="1">
      <c r="G133" t="str">
        <v>2021/3</v>
      </c>
      <c r="H133" t="str">
        <v>2020/3</v>
      </c>
      <c r="I133" t="str">
        <v>2019/3</v>
      </c>
      <c r="J133" s="8">
        <v>2074</v>
      </c>
      <c r="K133" s="8">
        <v>1500</v>
      </c>
      <c r="L133" s="8">
        <v>1500</v>
      </c>
      <c r="M133" s="8">
        <v>0</v>
      </c>
      <c r="N133" s="8">
        <v>574</v>
      </c>
      <c r="O133" s="8">
        <v>574</v>
      </c>
      <c r="P133">
        <v>0</v>
      </c>
      <c r="Q133" t="str">
        <v>比較月２</v>
      </c>
      <c r="R133" t="str">
        <v>2019/3</v>
      </c>
      <c r="S133" t="str">
        <v>2021/3</v>
      </c>
      <c r="T133" s="8">
        <v>574</v>
      </c>
      <c r="U133" s="8">
        <v>2074</v>
      </c>
      <c r="V133" s="8">
        <v>1500</v>
      </c>
    </row>
    <row r="134" spans="7:28" outlineLevel="1">
      <c r="G134" t="str">
        <v>2021/5</v>
      </c>
      <c r="H134" t="str">
        <v>2020/5</v>
      </c>
      <c r="I134" t="str">
        <v>2019/5</v>
      </c>
      <c r="J134" s="8">
        <v>2147</v>
      </c>
      <c r="K134" s="8">
        <v>1229</v>
      </c>
      <c r="L134" s="8">
        <v>1500</v>
      </c>
      <c r="M134" s="8">
        <v>0</v>
      </c>
      <c r="N134" s="8">
        <v>918</v>
      </c>
      <c r="O134" s="8">
        <v>647</v>
      </c>
      <c r="P134">
        <v>0</v>
      </c>
      <c r="Q134" t="str">
        <v>比較月２</v>
      </c>
      <c r="R134" t="str">
        <v>2019/5</v>
      </c>
      <c r="S134" t="str">
        <v>2021/5</v>
      </c>
      <c r="T134" s="8">
        <v>647</v>
      </c>
      <c r="U134" s="8">
        <v>2147</v>
      </c>
      <c r="V134" s="8">
        <v>1500</v>
      </c>
    </row>
    <row r="135" spans="7:28" outlineLevel="1">
      <c r="G135" t="str">
        <v>2021/4</v>
      </c>
      <c r="H135" t="str">
        <v>2020/4</v>
      </c>
      <c r="I135" t="str">
        <v>2019/4</v>
      </c>
      <c r="J135" s="8">
        <v>1753</v>
      </c>
      <c r="K135" s="8">
        <v>915</v>
      </c>
      <c r="L135" s="8">
        <v>120</v>
      </c>
      <c r="M135" s="8">
        <v>0</v>
      </c>
      <c r="N135" s="8">
        <v>838</v>
      </c>
      <c r="O135" s="8">
        <v>1633</v>
      </c>
      <c r="P135">
        <v>0</v>
      </c>
      <c r="Q135" t="str">
        <v>比較月１</v>
      </c>
      <c r="R135" t="str">
        <v>2020/4</v>
      </c>
      <c r="S135" t="str">
        <v>2021/4</v>
      </c>
      <c r="T135" s="8">
        <v>838</v>
      </c>
      <c r="U135" s="6">
        <v>1753</v>
      </c>
      <c r="V135" s="7">
        <v>915</v>
      </c>
    </row>
    <row r="136" spans="7:28" outlineLevel="1">
      <c r="T136" s="8"/>
      <c r="U136" s="8"/>
      <c r="V136" s="8"/>
    </row>
    <row r="137" spans="7:28" outlineLevel="1">
      <c r="G137" s="1" t="s">
        <v>67</v>
      </c>
    </row>
    <row r="138" spans="7:28" outlineLevel="1">
      <c r="G138" t="s">
        <v>44</v>
      </c>
      <c r="H138" t="s">
        <v>45</v>
      </c>
      <c r="I138" t="s">
        <v>46</v>
      </c>
      <c r="J138" s="8" t="s">
        <v>47</v>
      </c>
      <c r="K138" s="8" t="s">
        <v>48</v>
      </c>
      <c r="L138" s="8" t="s">
        <v>49</v>
      </c>
      <c r="M138" s="8"/>
      <c r="N138" s="8" t="s">
        <v>50</v>
      </c>
      <c r="O138" s="8" t="s">
        <v>50</v>
      </c>
      <c r="Q138" t="s">
        <v>53</v>
      </c>
      <c r="R138" t="s">
        <v>55</v>
      </c>
      <c r="S138" t="s">
        <v>57</v>
      </c>
      <c r="T138" t="s">
        <v>56</v>
      </c>
      <c r="U138" t="s">
        <v>60</v>
      </c>
      <c r="V138" t="s">
        <v>61</v>
      </c>
      <c r="X138" t="s">
        <v>72</v>
      </c>
    </row>
    <row r="139" spans="7:28" outlineLevel="1">
      <c r="G139" t="str" cm="1">
        <f t="array" ref="G139:V144">_xlfn._xlws.SORT(G21:V26,14,1,0)</f>
        <v>2021/8</v>
      </c>
      <c r="H139" t="str">
        <v>2020/8</v>
      </c>
      <c r="I139" t="str">
        <v>2019/8</v>
      </c>
      <c r="J139" s="8">
        <v>1833</v>
      </c>
      <c r="K139" s="8">
        <v>2000</v>
      </c>
      <c r="L139" s="8">
        <v>1500</v>
      </c>
      <c r="M139" s="8">
        <v>0</v>
      </c>
      <c r="N139" s="8">
        <v>-167</v>
      </c>
      <c r="O139" s="8">
        <v>333</v>
      </c>
      <c r="P139">
        <v>0</v>
      </c>
      <c r="Q139" t="str">
        <v>比較月１</v>
      </c>
      <c r="R139" t="str">
        <v>2020/8</v>
      </c>
      <c r="S139" t="str">
        <v>2021/8</v>
      </c>
      <c r="T139" s="8">
        <v>-167</v>
      </c>
      <c r="U139" s="8">
        <v>1833</v>
      </c>
      <c r="V139" s="8">
        <v>2000</v>
      </c>
      <c r="X139" s="13" t="s">
        <v>58</v>
      </c>
      <c r="Y139" s="11">
        <f>SUM(V139:V141)</f>
        <v>6000</v>
      </c>
      <c r="Z139">
        <f>COUNTIF(T139:V141,"#VALUE!")</f>
        <v>0</v>
      </c>
    </row>
    <row r="140" spans="7:28" outlineLevel="1">
      <c r="G140" t="str">
        <v>2021/6</v>
      </c>
      <c r="H140" t="str">
        <v>2020/6</v>
      </c>
      <c r="I140" t="str">
        <v>2019/6</v>
      </c>
      <c r="J140" s="8">
        <v>1992</v>
      </c>
      <c r="K140" s="8">
        <v>2000</v>
      </c>
      <c r="L140" s="8">
        <v>1500</v>
      </c>
      <c r="M140" s="8">
        <v>0</v>
      </c>
      <c r="N140" s="8">
        <v>-8</v>
      </c>
      <c r="O140" s="8">
        <v>492</v>
      </c>
      <c r="P140">
        <v>0</v>
      </c>
      <c r="Q140" t="str">
        <v>比較月１</v>
      </c>
      <c r="R140" t="str">
        <v>2020/6</v>
      </c>
      <c r="S140" t="str">
        <v>2021/6</v>
      </c>
      <c r="T140" s="8">
        <v>-8</v>
      </c>
      <c r="U140" s="8">
        <v>1992</v>
      </c>
      <c r="V140" s="8">
        <v>2000</v>
      </c>
      <c r="X140" s="14" t="s">
        <v>59</v>
      </c>
      <c r="Y140" s="11">
        <f>SUM(U139:U141)</f>
        <v>6027</v>
      </c>
    </row>
    <row r="141" spans="7:28" outlineLevel="1">
      <c r="G141" t="str">
        <v>2021/7</v>
      </c>
      <c r="H141" t="str">
        <v>2020/7</v>
      </c>
      <c r="I141" t="str">
        <v>2019/7</v>
      </c>
      <c r="J141" s="8">
        <v>2202</v>
      </c>
      <c r="K141" s="8">
        <v>2000</v>
      </c>
      <c r="L141" s="8">
        <v>1500</v>
      </c>
      <c r="M141" s="8">
        <v>0</v>
      </c>
      <c r="N141" s="8">
        <v>202</v>
      </c>
      <c r="O141" s="8">
        <v>702</v>
      </c>
      <c r="P141">
        <v>0</v>
      </c>
      <c r="Q141" t="str">
        <v>比較月１</v>
      </c>
      <c r="R141" t="str">
        <v>2020/7</v>
      </c>
      <c r="S141" t="str">
        <v>2021/7</v>
      </c>
      <c r="T141" s="8">
        <v>202</v>
      </c>
      <c r="U141" s="8">
        <v>2202</v>
      </c>
      <c r="V141" s="8">
        <v>2000</v>
      </c>
      <c r="W141">
        <f>IF(Y141&gt;=0.1,2,1)</f>
        <v>1</v>
      </c>
      <c r="X141" s="14" t="s">
        <v>73</v>
      </c>
      <c r="Y141" s="12">
        <f>1-Y140/Y139</f>
        <v>-4.4999999999999485E-3</v>
      </c>
      <c r="Z141" s="10" t="s">
        <v>74</v>
      </c>
      <c r="AA141">
        <f>IF(Z139&gt;=1,1,IF(Y141&gt;=0.1,2,1))</f>
        <v>1</v>
      </c>
      <c r="AB141" t="str">
        <f>IF(Z139&gt;=1,"この６カ月では満たしません",IF(Y141&gt;=0.1,G137&amp;"で"&amp;"対象月を"&amp;S139&amp;"、"&amp;S140&amp;"、"&amp;S141&amp;"、"&amp;"比較月を"&amp;R139&amp;"、"&amp;R140&amp;"、"&amp;R141&amp;"として売上減少要件を満たします","この６カ月では満たしません"))</f>
        <v>この６カ月では満たしません</v>
      </c>
    </row>
    <row r="142" spans="7:28" outlineLevel="1">
      <c r="G142" t="str">
        <v>2021/3</v>
      </c>
      <c r="H142" t="str">
        <v>2020/3</v>
      </c>
      <c r="I142" t="str">
        <v>2019/3</v>
      </c>
      <c r="J142" s="8">
        <v>2074</v>
      </c>
      <c r="K142" s="8">
        <v>1500</v>
      </c>
      <c r="L142" s="8">
        <v>1500</v>
      </c>
      <c r="M142" s="8">
        <v>0</v>
      </c>
      <c r="N142" s="8">
        <v>574</v>
      </c>
      <c r="O142" s="8">
        <v>574</v>
      </c>
      <c r="P142">
        <v>0</v>
      </c>
      <c r="Q142" t="str">
        <v>比較月２</v>
      </c>
      <c r="R142" t="str">
        <v>2019/3</v>
      </c>
      <c r="S142" t="str">
        <v>2021/3</v>
      </c>
      <c r="T142" s="8">
        <v>574</v>
      </c>
      <c r="U142" s="8">
        <v>2074</v>
      </c>
      <c r="V142" s="8">
        <v>1500</v>
      </c>
    </row>
    <row r="143" spans="7:28" outlineLevel="1">
      <c r="G143" t="str">
        <v>2021/5</v>
      </c>
      <c r="H143" t="str">
        <v>2020/5</v>
      </c>
      <c r="I143" t="str">
        <v>2019/5</v>
      </c>
      <c r="J143" s="8">
        <v>2147</v>
      </c>
      <c r="K143" s="8">
        <v>1229</v>
      </c>
      <c r="L143" s="8">
        <v>1500</v>
      </c>
      <c r="M143" s="8">
        <v>0</v>
      </c>
      <c r="N143" s="8">
        <v>918</v>
      </c>
      <c r="O143" s="8">
        <v>647</v>
      </c>
      <c r="P143">
        <v>0</v>
      </c>
      <c r="Q143" t="str">
        <v>比較月２</v>
      </c>
      <c r="R143" t="str">
        <v>2019/5</v>
      </c>
      <c r="S143" t="str">
        <v>2021/5</v>
      </c>
      <c r="T143" s="8">
        <v>647</v>
      </c>
      <c r="U143" s="8">
        <v>2147</v>
      </c>
      <c r="V143" s="8">
        <v>1500</v>
      </c>
    </row>
    <row r="144" spans="7:28" outlineLevel="1">
      <c r="G144" t="str">
        <v>2021/4</v>
      </c>
      <c r="H144" t="str">
        <v>2020/4</v>
      </c>
      <c r="I144" t="str">
        <v>2019/4</v>
      </c>
      <c r="J144" s="8">
        <v>1753</v>
      </c>
      <c r="K144" s="8">
        <v>915</v>
      </c>
      <c r="L144" s="8">
        <v>120</v>
      </c>
      <c r="M144" s="8">
        <v>0</v>
      </c>
      <c r="N144" s="8">
        <v>838</v>
      </c>
      <c r="O144" s="8">
        <v>1633</v>
      </c>
      <c r="P144">
        <v>0</v>
      </c>
      <c r="Q144" t="str">
        <v>比較月１</v>
      </c>
      <c r="R144" t="str">
        <v>2020/4</v>
      </c>
      <c r="S144" t="str">
        <v>2021/4</v>
      </c>
      <c r="T144" s="8">
        <v>838</v>
      </c>
      <c r="U144" s="6">
        <v>1753</v>
      </c>
      <c r="V144" s="7">
        <v>915</v>
      </c>
    </row>
    <row r="145" spans="7:28" outlineLevel="1">
      <c r="T145" s="8"/>
      <c r="U145" s="8"/>
      <c r="V145" s="8"/>
    </row>
    <row r="146" spans="7:28" outlineLevel="1">
      <c r="G146" s="1" t="s">
        <v>68</v>
      </c>
    </row>
    <row r="147" spans="7:28" outlineLevel="1">
      <c r="G147" t="s">
        <v>44</v>
      </c>
      <c r="H147" t="s">
        <v>45</v>
      </c>
      <c r="I147" t="s">
        <v>46</v>
      </c>
      <c r="J147" s="8" t="s">
        <v>47</v>
      </c>
      <c r="K147" s="8" t="s">
        <v>48</v>
      </c>
      <c r="L147" s="8" t="s">
        <v>49</v>
      </c>
      <c r="M147" s="8"/>
      <c r="N147" s="8" t="s">
        <v>50</v>
      </c>
      <c r="O147" s="8" t="s">
        <v>50</v>
      </c>
      <c r="Q147" t="s">
        <v>53</v>
      </c>
      <c r="R147" t="s">
        <v>55</v>
      </c>
      <c r="S147" t="s">
        <v>57</v>
      </c>
      <c r="T147" t="s">
        <v>56</v>
      </c>
      <c r="U147" t="s">
        <v>60</v>
      </c>
      <c r="V147" t="s">
        <v>61</v>
      </c>
      <c r="X147" t="s">
        <v>72</v>
      </c>
    </row>
    <row r="148" spans="7:28" outlineLevel="1">
      <c r="G148" t="str" cm="1">
        <f t="array" ref="G148:V153">_xlfn._xlws.SORT(G22:V27,14,1,0)</f>
        <v>2021/9</v>
      </c>
      <c r="H148" t="str">
        <v>2020/9</v>
      </c>
      <c r="I148" t="str">
        <v>2019/9</v>
      </c>
      <c r="J148" s="8">
        <v>1719</v>
      </c>
      <c r="K148" s="8">
        <v>2000</v>
      </c>
      <c r="L148" s="8">
        <v>1500</v>
      </c>
      <c r="M148" s="8">
        <v>0</v>
      </c>
      <c r="N148" s="8">
        <v>-281</v>
      </c>
      <c r="O148" s="8">
        <v>219</v>
      </c>
      <c r="P148">
        <v>0</v>
      </c>
      <c r="Q148" t="str">
        <v>比較月１</v>
      </c>
      <c r="R148" t="str">
        <v>2020/9</v>
      </c>
      <c r="S148" t="str">
        <v>2021/9</v>
      </c>
      <c r="T148" s="8">
        <v>-281</v>
      </c>
      <c r="U148" s="8">
        <v>1719</v>
      </c>
      <c r="V148" s="8">
        <v>2000</v>
      </c>
      <c r="X148" s="13" t="s">
        <v>58</v>
      </c>
      <c r="Y148" s="11">
        <f>SUM(V148:V150)</f>
        <v>6000</v>
      </c>
      <c r="Z148">
        <f>COUNTIF(T148:V150,"#VALUE!")</f>
        <v>0</v>
      </c>
    </row>
    <row r="149" spans="7:28" outlineLevel="1">
      <c r="G149" t="str">
        <v>2021/8</v>
      </c>
      <c r="H149" t="str">
        <v>2020/8</v>
      </c>
      <c r="I149" t="str">
        <v>2019/8</v>
      </c>
      <c r="J149" s="8">
        <v>1833</v>
      </c>
      <c r="K149" s="8">
        <v>2000</v>
      </c>
      <c r="L149" s="8">
        <v>1500</v>
      </c>
      <c r="M149" s="8">
        <v>0</v>
      </c>
      <c r="N149" s="8">
        <v>-167</v>
      </c>
      <c r="O149" s="8">
        <v>333</v>
      </c>
      <c r="P149">
        <v>0</v>
      </c>
      <c r="Q149" t="str">
        <v>比較月１</v>
      </c>
      <c r="R149" t="str">
        <v>2020/8</v>
      </c>
      <c r="S149" t="str">
        <v>2021/8</v>
      </c>
      <c r="T149" s="8">
        <v>-167</v>
      </c>
      <c r="U149" s="8">
        <v>1833</v>
      </c>
      <c r="V149" s="8">
        <v>2000</v>
      </c>
      <c r="X149" s="14" t="s">
        <v>59</v>
      </c>
      <c r="Y149" s="11">
        <f>SUM(U148:U150)</f>
        <v>5544</v>
      </c>
    </row>
    <row r="150" spans="7:28" outlineLevel="1">
      <c r="G150" t="str">
        <v>2021/6</v>
      </c>
      <c r="H150" t="str">
        <v>2020/6</v>
      </c>
      <c r="I150" t="str">
        <v>2019/6</v>
      </c>
      <c r="J150" s="8">
        <v>1992</v>
      </c>
      <c r="K150" s="8">
        <v>2000</v>
      </c>
      <c r="L150" s="8">
        <v>1500</v>
      </c>
      <c r="M150" s="8">
        <v>0</v>
      </c>
      <c r="N150" s="8">
        <v>-8</v>
      </c>
      <c r="O150" s="8">
        <v>492</v>
      </c>
      <c r="P150">
        <v>0</v>
      </c>
      <c r="Q150" t="str">
        <v>比較月１</v>
      </c>
      <c r="R150" t="str">
        <v>2020/6</v>
      </c>
      <c r="S150" t="str">
        <v>2021/6</v>
      </c>
      <c r="T150" s="8">
        <v>-8</v>
      </c>
      <c r="U150" s="8">
        <v>1992</v>
      </c>
      <c r="V150" s="8">
        <v>2000</v>
      </c>
      <c r="W150">
        <f>IF(Y150&gt;=0.1,2,1)</f>
        <v>1</v>
      </c>
      <c r="X150" s="14" t="s">
        <v>73</v>
      </c>
      <c r="Y150" s="12">
        <f>1-Y149/Y148</f>
        <v>7.5999999999999956E-2</v>
      </c>
      <c r="Z150" s="10" t="s">
        <v>74</v>
      </c>
      <c r="AA150">
        <f>IF(Z148&gt;=1,1,IF(Y150&gt;=0.1,2,1))</f>
        <v>1</v>
      </c>
      <c r="AB150" t="str">
        <f>IF(Z148&gt;=1,"この６カ月では満たしません",IF(Y150&gt;=0.1,G146&amp;"で"&amp;"対象月を"&amp;S148&amp;"、"&amp;S149&amp;"、"&amp;S150&amp;"、"&amp;"比較月を"&amp;R148&amp;"、"&amp;R149&amp;"、"&amp;R150&amp;"として売上減少要件を満たします","この６カ月では満たしません"))</f>
        <v>この６カ月では満たしません</v>
      </c>
    </row>
    <row r="151" spans="7:28" outlineLevel="1">
      <c r="G151" t="str">
        <v>2021/7</v>
      </c>
      <c r="H151" t="str">
        <v>2020/7</v>
      </c>
      <c r="I151" t="str">
        <v>2019/7</v>
      </c>
      <c r="J151" s="8">
        <v>2202</v>
      </c>
      <c r="K151" s="8">
        <v>2000</v>
      </c>
      <c r="L151" s="8">
        <v>1500</v>
      </c>
      <c r="M151" s="8">
        <v>0</v>
      </c>
      <c r="N151" s="8">
        <v>202</v>
      </c>
      <c r="O151" s="8">
        <v>702</v>
      </c>
      <c r="P151">
        <v>0</v>
      </c>
      <c r="Q151" t="str">
        <v>比較月１</v>
      </c>
      <c r="R151" t="str">
        <v>2020/7</v>
      </c>
      <c r="S151" t="str">
        <v>2021/7</v>
      </c>
      <c r="T151" s="8">
        <v>202</v>
      </c>
      <c r="U151" s="8">
        <v>2202</v>
      </c>
      <c r="V151" s="8">
        <v>2000</v>
      </c>
    </row>
    <row r="152" spans="7:28" outlineLevel="1">
      <c r="G152" t="str">
        <v>2021/5</v>
      </c>
      <c r="H152" t="str">
        <v>2020/5</v>
      </c>
      <c r="I152" t="str">
        <v>2019/5</v>
      </c>
      <c r="J152" s="8">
        <v>2147</v>
      </c>
      <c r="K152" s="8">
        <v>1229</v>
      </c>
      <c r="L152" s="8">
        <v>1500</v>
      </c>
      <c r="M152" s="8">
        <v>0</v>
      </c>
      <c r="N152" s="8">
        <v>918</v>
      </c>
      <c r="O152" s="8">
        <v>647</v>
      </c>
      <c r="P152">
        <v>0</v>
      </c>
      <c r="Q152" t="str">
        <v>比較月２</v>
      </c>
      <c r="R152" t="str">
        <v>2019/5</v>
      </c>
      <c r="S152" t="str">
        <v>2021/5</v>
      </c>
      <c r="T152" s="8">
        <v>647</v>
      </c>
      <c r="U152" s="8">
        <v>2147</v>
      </c>
      <c r="V152" s="8">
        <v>1500</v>
      </c>
    </row>
    <row r="153" spans="7:28" outlineLevel="1">
      <c r="G153" t="str">
        <v>2021/4</v>
      </c>
      <c r="H153" t="str">
        <v>2020/4</v>
      </c>
      <c r="I153" t="str">
        <v>2019/4</v>
      </c>
      <c r="J153" s="8">
        <v>1753</v>
      </c>
      <c r="K153" s="8">
        <v>915</v>
      </c>
      <c r="L153" s="8">
        <v>120</v>
      </c>
      <c r="M153" s="8">
        <v>0</v>
      </c>
      <c r="N153" s="8">
        <v>838</v>
      </c>
      <c r="O153" s="8">
        <v>1633</v>
      </c>
      <c r="P153">
        <v>0</v>
      </c>
      <c r="Q153" t="str">
        <v>比較月１</v>
      </c>
      <c r="R153" t="str">
        <v>2020/4</v>
      </c>
      <c r="S153" t="str">
        <v>2021/4</v>
      </c>
      <c r="T153" s="8">
        <v>838</v>
      </c>
      <c r="U153" s="6">
        <v>1753</v>
      </c>
      <c r="V153" s="7">
        <v>915</v>
      </c>
    </row>
    <row r="154" spans="7:28" outlineLevel="1">
      <c r="T154" s="8"/>
      <c r="U154" s="8"/>
      <c r="V154" s="8"/>
    </row>
    <row r="155" spans="7:28" outlineLevel="1">
      <c r="G155" s="1" t="s">
        <v>70</v>
      </c>
    </row>
    <row r="156" spans="7:28" outlineLevel="1">
      <c r="G156" t="s">
        <v>44</v>
      </c>
      <c r="H156" t="s">
        <v>45</v>
      </c>
      <c r="I156" t="s">
        <v>46</v>
      </c>
      <c r="J156" s="8" t="s">
        <v>47</v>
      </c>
      <c r="K156" s="8" t="s">
        <v>48</v>
      </c>
      <c r="L156" s="8" t="s">
        <v>49</v>
      </c>
      <c r="M156" s="8"/>
      <c r="N156" s="8" t="s">
        <v>50</v>
      </c>
      <c r="O156" s="8" t="s">
        <v>50</v>
      </c>
      <c r="Q156" t="s">
        <v>53</v>
      </c>
      <c r="R156" t="s">
        <v>55</v>
      </c>
      <c r="S156" t="s">
        <v>57</v>
      </c>
      <c r="T156" t="s">
        <v>56</v>
      </c>
      <c r="U156" t="s">
        <v>60</v>
      </c>
      <c r="V156" t="s">
        <v>61</v>
      </c>
      <c r="X156" t="s">
        <v>72</v>
      </c>
    </row>
    <row r="157" spans="7:28" outlineLevel="1">
      <c r="G157" t="str" cm="1">
        <f t="array" ref="G157:V162">_xlfn._xlws.SORT(G23:V28,14,1,0)</f>
        <v>2021/9</v>
      </c>
      <c r="H157" t="str">
        <v>2020/9</v>
      </c>
      <c r="I157" t="str">
        <v>2019/9</v>
      </c>
      <c r="J157" s="8">
        <v>1719</v>
      </c>
      <c r="K157" s="8">
        <v>2000</v>
      </c>
      <c r="L157" s="8">
        <v>1500</v>
      </c>
      <c r="M157" s="8">
        <v>0</v>
      </c>
      <c r="N157" s="8">
        <v>-281</v>
      </c>
      <c r="O157" s="8">
        <v>219</v>
      </c>
      <c r="P157">
        <v>0</v>
      </c>
      <c r="Q157" t="str">
        <v>比較月１</v>
      </c>
      <c r="R157" t="str">
        <v>2020/9</v>
      </c>
      <c r="S157" t="str">
        <v>2021/9</v>
      </c>
      <c r="T157" s="8">
        <v>-281</v>
      </c>
      <c r="U157" s="8">
        <v>1719</v>
      </c>
      <c r="V157" s="8">
        <v>2000</v>
      </c>
      <c r="X157" s="13" t="s">
        <v>58</v>
      </c>
      <c r="Y157" s="11">
        <f>SUM(V157:V159)</f>
        <v>6000</v>
      </c>
      <c r="Z157">
        <f>COUNTIF(T157:V159,"#VALUE!")</f>
        <v>0</v>
      </c>
    </row>
    <row r="158" spans="7:28" outlineLevel="1">
      <c r="G158" t="str">
        <v>2021/8</v>
      </c>
      <c r="H158" t="str">
        <v>2020/8</v>
      </c>
      <c r="I158" t="str">
        <v>2019/8</v>
      </c>
      <c r="J158" s="8">
        <v>1833</v>
      </c>
      <c r="K158" s="8">
        <v>2000</v>
      </c>
      <c r="L158" s="8">
        <v>1500</v>
      </c>
      <c r="M158" s="8">
        <v>0</v>
      </c>
      <c r="N158" s="8">
        <v>-167</v>
      </c>
      <c r="O158" s="8">
        <v>333</v>
      </c>
      <c r="P158">
        <v>0</v>
      </c>
      <c r="Q158" t="str">
        <v>比較月１</v>
      </c>
      <c r="R158" t="str">
        <v>2020/8</v>
      </c>
      <c r="S158" t="str">
        <v>2021/8</v>
      </c>
      <c r="T158" s="8">
        <v>-167</v>
      </c>
      <c r="U158" s="8">
        <v>1833</v>
      </c>
      <c r="V158" s="8">
        <v>2000</v>
      </c>
      <c r="X158" s="14" t="s">
        <v>59</v>
      </c>
      <c r="Y158" s="11">
        <f>SUM(U157:U159)</f>
        <v>5433</v>
      </c>
    </row>
    <row r="159" spans="7:28" outlineLevel="1">
      <c r="G159" t="str">
        <v>2021/10</v>
      </c>
      <c r="H159" t="str">
        <v>2020/10</v>
      </c>
      <c r="I159" t="str">
        <v>2019/10</v>
      </c>
      <c r="J159" s="8">
        <v>1881</v>
      </c>
      <c r="K159" s="8">
        <v>2000</v>
      </c>
      <c r="L159" s="8">
        <v>1500</v>
      </c>
      <c r="M159" s="8">
        <v>0</v>
      </c>
      <c r="N159" s="8">
        <v>-119</v>
      </c>
      <c r="O159" s="8">
        <v>381</v>
      </c>
      <c r="P159">
        <v>0</v>
      </c>
      <c r="Q159" t="str">
        <v>比較月１</v>
      </c>
      <c r="R159" t="str">
        <v>2020/10</v>
      </c>
      <c r="S159" t="str">
        <v>2021/10</v>
      </c>
      <c r="T159" s="8">
        <v>-119</v>
      </c>
      <c r="U159" s="8">
        <v>1881</v>
      </c>
      <c r="V159" s="8">
        <v>2000</v>
      </c>
      <c r="W159">
        <f>IF(Y159&gt;=0.1,2,1)</f>
        <v>1</v>
      </c>
      <c r="X159" s="14" t="s">
        <v>73</v>
      </c>
      <c r="Y159" s="12">
        <f>1-Y158/Y157</f>
        <v>9.4500000000000028E-2</v>
      </c>
      <c r="Z159" s="10" t="s">
        <v>74</v>
      </c>
      <c r="AA159">
        <f>IF(Z157&gt;=1,1,IF(Y159&gt;=0.1,2,1))</f>
        <v>1</v>
      </c>
      <c r="AB159" t="str">
        <f>IF(Z157&gt;=1,"この６カ月では満たしません",IF(Y159&gt;=0.1,G155&amp;"で"&amp;"対象月を"&amp;S157&amp;"、"&amp;S158&amp;"、"&amp;S159&amp;"、"&amp;"比較月を"&amp;R157&amp;"、"&amp;R158&amp;"、"&amp;R159&amp;"として売上減少要件を満たします","この６カ月では満たしません"))</f>
        <v>この６カ月では満たしません</v>
      </c>
    </row>
    <row r="160" spans="7:28" outlineLevel="1">
      <c r="G160" t="str">
        <v>2021/6</v>
      </c>
      <c r="H160" t="str">
        <v>2020/6</v>
      </c>
      <c r="I160" t="str">
        <v>2019/6</v>
      </c>
      <c r="J160" s="8">
        <v>1992</v>
      </c>
      <c r="K160" s="8">
        <v>2000</v>
      </c>
      <c r="L160" s="8">
        <v>1500</v>
      </c>
      <c r="M160" s="8">
        <v>0</v>
      </c>
      <c r="N160" s="8">
        <v>-8</v>
      </c>
      <c r="O160" s="8">
        <v>492</v>
      </c>
      <c r="P160">
        <v>0</v>
      </c>
      <c r="Q160" t="str">
        <v>比較月１</v>
      </c>
      <c r="R160" t="str">
        <v>2020/6</v>
      </c>
      <c r="S160" t="str">
        <v>2021/6</v>
      </c>
      <c r="T160" s="8">
        <v>-8</v>
      </c>
      <c r="U160" s="8">
        <v>1992</v>
      </c>
      <c r="V160" s="8">
        <v>2000</v>
      </c>
    </row>
    <row r="161" spans="7:28" outlineLevel="1">
      <c r="G161" t="str">
        <v>2021/7</v>
      </c>
      <c r="H161" t="str">
        <v>2020/7</v>
      </c>
      <c r="I161" t="str">
        <v>2019/7</v>
      </c>
      <c r="J161" s="8">
        <v>2202</v>
      </c>
      <c r="K161" s="8">
        <v>2000</v>
      </c>
      <c r="L161" s="8">
        <v>1500</v>
      </c>
      <c r="M161" s="8">
        <v>0</v>
      </c>
      <c r="N161" s="8">
        <v>202</v>
      </c>
      <c r="O161" s="8">
        <v>702</v>
      </c>
      <c r="P161">
        <v>0</v>
      </c>
      <c r="Q161" t="str">
        <v>比較月１</v>
      </c>
      <c r="R161" t="str">
        <v>2020/7</v>
      </c>
      <c r="S161" t="str">
        <v>2021/7</v>
      </c>
      <c r="T161" s="8">
        <v>202</v>
      </c>
      <c r="U161" s="8">
        <v>2202</v>
      </c>
      <c r="V161" s="8">
        <v>2000</v>
      </c>
    </row>
    <row r="162" spans="7:28" outlineLevel="1">
      <c r="G162" t="str">
        <v>2021/5</v>
      </c>
      <c r="H162" t="str">
        <v>2020/5</v>
      </c>
      <c r="I162" t="str">
        <v>2019/5</v>
      </c>
      <c r="J162" s="8">
        <v>2147</v>
      </c>
      <c r="K162" s="8">
        <v>1229</v>
      </c>
      <c r="L162" s="8">
        <v>1500</v>
      </c>
      <c r="M162" s="8">
        <v>0</v>
      </c>
      <c r="N162" s="8">
        <v>918</v>
      </c>
      <c r="O162" s="8">
        <v>647</v>
      </c>
      <c r="P162">
        <v>0</v>
      </c>
      <c r="Q162" t="str">
        <v>比較月２</v>
      </c>
      <c r="R162" t="str">
        <v>2019/5</v>
      </c>
      <c r="S162" t="str">
        <v>2021/5</v>
      </c>
      <c r="T162" s="8">
        <v>647</v>
      </c>
      <c r="U162" s="6">
        <v>2147</v>
      </c>
      <c r="V162" s="7">
        <v>1500</v>
      </c>
    </row>
    <row r="163" spans="7:28" outlineLevel="1">
      <c r="T163" s="8"/>
      <c r="U163" s="8"/>
      <c r="V163" s="8"/>
    </row>
    <row r="164" spans="7:28" outlineLevel="1">
      <c r="G164" s="1" t="s">
        <v>71</v>
      </c>
    </row>
    <row r="165" spans="7:28" outlineLevel="1">
      <c r="G165" t="s">
        <v>44</v>
      </c>
      <c r="H165" t="s">
        <v>45</v>
      </c>
      <c r="I165" t="s">
        <v>46</v>
      </c>
      <c r="J165" s="8" t="s">
        <v>47</v>
      </c>
      <c r="K165" s="8" t="s">
        <v>48</v>
      </c>
      <c r="L165" s="8" t="s">
        <v>49</v>
      </c>
      <c r="M165" s="8"/>
      <c r="N165" s="8" t="s">
        <v>50</v>
      </c>
      <c r="O165" s="8" t="s">
        <v>50</v>
      </c>
      <c r="Q165" t="s">
        <v>53</v>
      </c>
      <c r="R165" t="s">
        <v>55</v>
      </c>
      <c r="S165" t="s">
        <v>57</v>
      </c>
      <c r="T165" t="s">
        <v>56</v>
      </c>
      <c r="U165" t="s">
        <v>60</v>
      </c>
      <c r="V165" t="s">
        <v>61</v>
      </c>
      <c r="X165" t="s">
        <v>72</v>
      </c>
    </row>
    <row r="166" spans="7:28" outlineLevel="1">
      <c r="G166" t="str" cm="1">
        <f t="array" ref="G166:V171">_xlfn._xlws.SORT(G24:V29,14,1,0)</f>
        <v>2021/11</v>
      </c>
      <c r="H166" t="str">
        <v>2020/11</v>
      </c>
      <c r="I166" t="str">
        <v>2019/11</v>
      </c>
      <c r="J166" s="8">
        <v>1610</v>
      </c>
      <c r="K166" s="8">
        <v>2000</v>
      </c>
      <c r="L166" s="8">
        <v>1500</v>
      </c>
      <c r="M166" s="8">
        <v>0</v>
      </c>
      <c r="N166" s="8">
        <v>-390</v>
      </c>
      <c r="O166" s="8">
        <v>110</v>
      </c>
      <c r="P166">
        <v>0</v>
      </c>
      <c r="Q166" t="str">
        <v>比較月１</v>
      </c>
      <c r="R166" t="str">
        <v>2020/11</v>
      </c>
      <c r="S166" t="str">
        <v>2021/11</v>
      </c>
      <c r="T166" s="8">
        <v>-390</v>
      </c>
      <c r="U166" s="8">
        <v>1610</v>
      </c>
      <c r="V166" s="8">
        <v>2000</v>
      </c>
      <c r="X166" s="13" t="s">
        <v>58</v>
      </c>
      <c r="Y166" s="11">
        <f>SUM(V166:V168)</f>
        <v>6000</v>
      </c>
      <c r="Z166">
        <f>COUNTIF(T166:V168,"#VALUE!")</f>
        <v>0</v>
      </c>
    </row>
    <row r="167" spans="7:28" outlineLevel="1">
      <c r="G167" t="str">
        <v>2021/9</v>
      </c>
      <c r="H167" t="str">
        <v>2020/9</v>
      </c>
      <c r="I167" t="str">
        <v>2019/9</v>
      </c>
      <c r="J167" s="8">
        <v>1719</v>
      </c>
      <c r="K167" s="8">
        <v>2000</v>
      </c>
      <c r="L167" s="8">
        <v>1500</v>
      </c>
      <c r="M167" s="8">
        <v>0</v>
      </c>
      <c r="N167" s="8">
        <v>-281</v>
      </c>
      <c r="O167" s="8">
        <v>219</v>
      </c>
      <c r="P167">
        <v>0</v>
      </c>
      <c r="Q167" t="str">
        <v>比較月１</v>
      </c>
      <c r="R167" t="str">
        <v>2020/9</v>
      </c>
      <c r="S167" t="str">
        <v>2021/9</v>
      </c>
      <c r="T167" s="8">
        <v>-281</v>
      </c>
      <c r="U167" s="8">
        <v>1719</v>
      </c>
      <c r="V167" s="8">
        <v>2000</v>
      </c>
      <c r="X167" s="14" t="s">
        <v>59</v>
      </c>
      <c r="Y167" s="11">
        <f>SUM(U166:U168)</f>
        <v>5162</v>
      </c>
    </row>
    <row r="168" spans="7:28" outlineLevel="1">
      <c r="G168" t="str">
        <v>2021/8</v>
      </c>
      <c r="H168" t="str">
        <v>2020/8</v>
      </c>
      <c r="I168" t="str">
        <v>2019/8</v>
      </c>
      <c r="J168" s="8">
        <v>1833</v>
      </c>
      <c r="K168" s="8">
        <v>2000</v>
      </c>
      <c r="L168" s="8">
        <v>1500</v>
      </c>
      <c r="M168" s="8">
        <v>0</v>
      </c>
      <c r="N168" s="8">
        <v>-167</v>
      </c>
      <c r="O168" s="8">
        <v>333</v>
      </c>
      <c r="P168">
        <v>0</v>
      </c>
      <c r="Q168" t="str">
        <v>比較月１</v>
      </c>
      <c r="R168" t="str">
        <v>2020/8</v>
      </c>
      <c r="S168" t="str">
        <v>2021/8</v>
      </c>
      <c r="T168" s="8">
        <v>-167</v>
      </c>
      <c r="U168" s="8">
        <v>1833</v>
      </c>
      <c r="V168" s="8">
        <v>2000</v>
      </c>
      <c r="W168">
        <f>IF(Y168&gt;=0.1,2,1)</f>
        <v>2</v>
      </c>
      <c r="X168" s="14" t="s">
        <v>73</v>
      </c>
      <c r="Y168" s="12">
        <f>1-Y167/Y166</f>
        <v>0.13966666666666672</v>
      </c>
      <c r="Z168" s="10" t="s">
        <v>74</v>
      </c>
      <c r="AA168">
        <f>IF(Z166&gt;=1,1,IF(Y168&gt;=0.1,2,1))</f>
        <v>2</v>
      </c>
      <c r="AB168" t="str">
        <f>IF(Z166&gt;=1,"この６カ月では満たしません",IF(Y168&gt;=0.1,G164&amp;"で"&amp;"対象月を"&amp;S166&amp;"、"&amp;S167&amp;"、"&amp;S168&amp;"、"&amp;"比較月を"&amp;R166&amp;"、"&amp;R167&amp;"、"&amp;R168&amp;"として売上減少要件を満たします","この６カ月では満たしません"))</f>
        <v>2021/6から連続する６カ月で対象月を2021/11、2021/9、2021/8、比較月を2020/11、2020/9、2020/8として売上減少要件を満たします</v>
      </c>
    </row>
    <row r="169" spans="7:28" outlineLevel="1">
      <c r="G169" t="str">
        <v>2021/10</v>
      </c>
      <c r="H169" t="str">
        <v>2020/10</v>
      </c>
      <c r="I169" t="str">
        <v>2019/10</v>
      </c>
      <c r="J169" s="8">
        <v>1881</v>
      </c>
      <c r="K169" s="8">
        <v>2000</v>
      </c>
      <c r="L169" s="8">
        <v>1500</v>
      </c>
      <c r="M169" s="8">
        <v>0</v>
      </c>
      <c r="N169" s="8">
        <v>-119</v>
      </c>
      <c r="O169" s="8">
        <v>381</v>
      </c>
      <c r="P169">
        <v>0</v>
      </c>
      <c r="Q169" t="str">
        <v>比較月１</v>
      </c>
      <c r="R169" t="str">
        <v>2020/10</v>
      </c>
      <c r="S169" t="str">
        <v>2021/10</v>
      </c>
      <c r="T169" s="8">
        <v>-119</v>
      </c>
      <c r="U169" s="8">
        <v>1881</v>
      </c>
      <c r="V169" s="8">
        <v>2000</v>
      </c>
    </row>
    <row r="170" spans="7:28" outlineLevel="1">
      <c r="G170" t="str">
        <v>2021/6</v>
      </c>
      <c r="H170" t="str">
        <v>2020/6</v>
      </c>
      <c r="I170" t="str">
        <v>2019/6</v>
      </c>
      <c r="J170" s="8">
        <v>1992</v>
      </c>
      <c r="K170" s="8">
        <v>2000</v>
      </c>
      <c r="L170" s="8">
        <v>1500</v>
      </c>
      <c r="M170" s="8">
        <v>0</v>
      </c>
      <c r="N170" s="8">
        <v>-8</v>
      </c>
      <c r="O170" s="8">
        <v>492</v>
      </c>
      <c r="P170">
        <v>0</v>
      </c>
      <c r="Q170" t="str">
        <v>比較月１</v>
      </c>
      <c r="R170" t="str">
        <v>2020/6</v>
      </c>
      <c r="S170" t="str">
        <v>2021/6</v>
      </c>
      <c r="T170" s="8">
        <v>-8</v>
      </c>
      <c r="U170" s="8">
        <v>1992</v>
      </c>
      <c r="V170" s="8">
        <v>2000</v>
      </c>
    </row>
    <row r="171" spans="7:28" outlineLevel="1">
      <c r="G171" t="str">
        <v>2021/7</v>
      </c>
      <c r="H171" t="str">
        <v>2020/7</v>
      </c>
      <c r="I171" t="str">
        <v>2019/7</v>
      </c>
      <c r="J171" s="8">
        <v>2202</v>
      </c>
      <c r="K171" s="8">
        <v>2000</v>
      </c>
      <c r="L171" s="8">
        <v>1500</v>
      </c>
      <c r="M171" s="8">
        <v>0</v>
      </c>
      <c r="N171" s="8">
        <v>202</v>
      </c>
      <c r="O171" s="8">
        <v>702</v>
      </c>
      <c r="P171">
        <v>0</v>
      </c>
      <c r="Q171" t="str">
        <v>比較月１</v>
      </c>
      <c r="R171" t="str">
        <v>2020/7</v>
      </c>
      <c r="S171" t="str">
        <v>2021/7</v>
      </c>
      <c r="T171" s="8">
        <v>202</v>
      </c>
      <c r="U171" s="6">
        <v>2202</v>
      </c>
      <c r="V171" s="7">
        <v>2000</v>
      </c>
    </row>
    <row r="172" spans="7:28" outlineLevel="1">
      <c r="T172" s="8"/>
      <c r="U172" s="8"/>
      <c r="V172" s="8"/>
    </row>
    <row r="173" spans="7:28" outlineLevel="1">
      <c r="G173" s="1" t="s">
        <v>69</v>
      </c>
    </row>
    <row r="174" spans="7:28" outlineLevel="1">
      <c r="G174" t="s">
        <v>44</v>
      </c>
      <c r="H174" t="s">
        <v>45</v>
      </c>
      <c r="I174" t="s">
        <v>46</v>
      </c>
      <c r="J174" s="8" t="s">
        <v>47</v>
      </c>
      <c r="K174" s="8" t="s">
        <v>48</v>
      </c>
      <c r="L174" s="8" t="s">
        <v>49</v>
      </c>
      <c r="M174" s="8"/>
      <c r="N174" s="8" t="s">
        <v>50</v>
      </c>
      <c r="O174" s="8" t="s">
        <v>50</v>
      </c>
      <c r="Q174" t="s">
        <v>53</v>
      </c>
      <c r="R174" t="s">
        <v>55</v>
      </c>
      <c r="S174" t="s">
        <v>57</v>
      </c>
      <c r="T174" t="s">
        <v>56</v>
      </c>
      <c r="U174" t="s">
        <v>60</v>
      </c>
      <c r="V174" t="s">
        <v>61</v>
      </c>
      <c r="X174" t="s">
        <v>72</v>
      </c>
    </row>
    <row r="175" spans="7:28" outlineLevel="1">
      <c r="G175" t="str" cm="1">
        <f t="array" ref="G175:V180">_xlfn._xlws.SORT(G25:V30,14,1,0)</f>
        <v>2021/11</v>
      </c>
      <c r="H175" t="str">
        <v>2020/11</v>
      </c>
      <c r="I175" t="str">
        <v>2019/11</v>
      </c>
      <c r="J175" s="8">
        <v>1610</v>
      </c>
      <c r="K175" s="8">
        <v>2000</v>
      </c>
      <c r="L175" s="8">
        <v>1500</v>
      </c>
      <c r="M175" s="8">
        <v>0</v>
      </c>
      <c r="N175" s="8">
        <v>-390</v>
      </c>
      <c r="O175" s="8">
        <v>110</v>
      </c>
      <c r="P175">
        <v>0</v>
      </c>
      <c r="Q175" t="str">
        <v>比較月１</v>
      </c>
      <c r="R175" t="str">
        <v>2020/11</v>
      </c>
      <c r="S175" t="str">
        <v>2021/11</v>
      </c>
      <c r="T175" s="8">
        <v>-390</v>
      </c>
      <c r="U175" s="8">
        <v>1610</v>
      </c>
      <c r="V175" s="8">
        <v>2000</v>
      </c>
      <c r="X175" s="13" t="s">
        <v>58</v>
      </c>
      <c r="Y175" s="11">
        <f>SUM(V175:V177)</f>
        <v>6000</v>
      </c>
      <c r="Z175">
        <f>COUNTIF(T175:V177,"#VALUE!")</f>
        <v>0</v>
      </c>
    </row>
    <row r="176" spans="7:28" outlineLevel="1">
      <c r="G176" t="str">
        <v>2021/9</v>
      </c>
      <c r="H176" t="str">
        <v>2020/9</v>
      </c>
      <c r="I176" t="str">
        <v>2019/9</v>
      </c>
      <c r="J176" s="8">
        <v>1719</v>
      </c>
      <c r="K176" s="8">
        <v>2000</v>
      </c>
      <c r="L176" s="8">
        <v>1500</v>
      </c>
      <c r="M176" s="8">
        <v>0</v>
      </c>
      <c r="N176" s="8">
        <v>-281</v>
      </c>
      <c r="O176" s="8">
        <v>219</v>
      </c>
      <c r="P176">
        <v>0</v>
      </c>
      <c r="Q176" t="str">
        <v>比較月１</v>
      </c>
      <c r="R176" t="str">
        <v>2020/9</v>
      </c>
      <c r="S176" t="str">
        <v>2021/9</v>
      </c>
      <c r="T176" s="8">
        <v>-281</v>
      </c>
      <c r="U176" s="8">
        <v>1719</v>
      </c>
      <c r="V176" s="8">
        <v>2000</v>
      </c>
      <c r="X176" s="14" t="s">
        <v>59</v>
      </c>
      <c r="Y176" s="11">
        <f>SUM(U175:U177)</f>
        <v>5162</v>
      </c>
    </row>
    <row r="177" spans="7:28" outlineLevel="1">
      <c r="G177" t="str">
        <v>2021/8</v>
      </c>
      <c r="H177" t="str">
        <v>2020/8</v>
      </c>
      <c r="I177" t="str">
        <v>2019/8</v>
      </c>
      <c r="J177" s="8">
        <v>1833</v>
      </c>
      <c r="K177" s="8">
        <v>2000</v>
      </c>
      <c r="L177" s="8">
        <v>1500</v>
      </c>
      <c r="M177" s="8">
        <v>0</v>
      </c>
      <c r="N177" s="8">
        <v>-167</v>
      </c>
      <c r="O177" s="8">
        <v>333</v>
      </c>
      <c r="P177">
        <v>0</v>
      </c>
      <c r="Q177" t="str">
        <v>比較月１</v>
      </c>
      <c r="R177" t="str">
        <v>2020/8</v>
      </c>
      <c r="S177" t="str">
        <v>2021/8</v>
      </c>
      <c r="T177" s="8">
        <v>-167</v>
      </c>
      <c r="U177" s="8">
        <v>1833</v>
      </c>
      <c r="V177" s="8">
        <v>2000</v>
      </c>
      <c r="W177">
        <f>IF(Y177&gt;=0.1,2,1)</f>
        <v>2</v>
      </c>
      <c r="X177" s="14" t="s">
        <v>73</v>
      </c>
      <c r="Y177" s="12">
        <f>1-Y176/Y175</f>
        <v>0.13966666666666672</v>
      </c>
      <c r="Z177" s="10" t="s">
        <v>74</v>
      </c>
      <c r="AA177">
        <f>IF(Z175&gt;=1,1,IF(Y177&gt;=0.1,2,1))</f>
        <v>2</v>
      </c>
      <c r="AB177" t="str">
        <f>IF(Z175&gt;=1,"この６カ月では満たしません",IF(Y177&gt;=0.1,G173&amp;"で"&amp;"対象月を"&amp;S175&amp;"、"&amp;S176&amp;"、"&amp;S177&amp;"、"&amp;"比較月を"&amp;R175&amp;"、"&amp;R176&amp;"、"&amp;R177&amp;"として売上減少要件を満たします","この６カ月では満たしません"))</f>
        <v>2021/7から連続する６カ月で対象月を2021/11、2021/9、2021/8、比較月を2020/11、2020/9、2020/8として売上減少要件を満たします</v>
      </c>
    </row>
    <row r="178" spans="7:28" outlineLevel="1">
      <c r="G178" t="str">
        <v>2021/10</v>
      </c>
      <c r="H178" t="str">
        <v>2020/10</v>
      </c>
      <c r="I178" t="str">
        <v>2019/10</v>
      </c>
      <c r="J178" s="8">
        <v>1881</v>
      </c>
      <c r="K178" s="8">
        <v>2000</v>
      </c>
      <c r="L178" s="8">
        <v>1500</v>
      </c>
      <c r="M178" s="8">
        <v>0</v>
      </c>
      <c r="N178" s="8">
        <v>-119</v>
      </c>
      <c r="O178" s="8">
        <v>381</v>
      </c>
      <c r="P178">
        <v>0</v>
      </c>
      <c r="Q178" t="str">
        <v>比較月１</v>
      </c>
      <c r="R178" t="str">
        <v>2020/10</v>
      </c>
      <c r="S178" t="str">
        <v>2021/10</v>
      </c>
      <c r="T178" s="8">
        <v>-119</v>
      </c>
      <c r="U178" s="8">
        <v>1881</v>
      </c>
      <c r="V178" s="8">
        <v>2000</v>
      </c>
    </row>
    <row r="179" spans="7:28" outlineLevel="1">
      <c r="G179" t="str">
        <v>2021/7</v>
      </c>
      <c r="H179" t="str">
        <v>2020/7</v>
      </c>
      <c r="I179" t="str">
        <v>2019/7</v>
      </c>
      <c r="J179" s="8">
        <v>2202</v>
      </c>
      <c r="K179" s="8">
        <v>2000</v>
      </c>
      <c r="L179" s="8">
        <v>1500</v>
      </c>
      <c r="M179" s="8">
        <v>0</v>
      </c>
      <c r="N179" s="8">
        <v>202</v>
      </c>
      <c r="O179" s="8">
        <v>702</v>
      </c>
      <c r="P179">
        <v>0</v>
      </c>
      <c r="Q179" t="str">
        <v>比較月１</v>
      </c>
      <c r="R179" t="str">
        <v>2020/7</v>
      </c>
      <c r="S179" t="str">
        <v>2021/7</v>
      </c>
      <c r="T179" s="8">
        <v>202</v>
      </c>
      <c r="U179" s="8">
        <v>2202</v>
      </c>
      <c r="V179" s="8">
        <v>2000</v>
      </c>
    </row>
    <row r="180" spans="7:28" outlineLevel="1">
      <c r="G180" t="str">
        <v>2021/12</v>
      </c>
      <c r="H180" t="str">
        <v>2020/12</v>
      </c>
      <c r="I180" t="str">
        <v>2019/12</v>
      </c>
      <c r="J180" s="8" t="str">
        <v>na</v>
      </c>
      <c r="K180" s="8">
        <v>2019</v>
      </c>
      <c r="L180" s="8">
        <v>1500</v>
      </c>
      <c r="M180" s="8">
        <v>0</v>
      </c>
      <c r="N180" s="8" t="e">
        <v>#VALUE!</v>
      </c>
      <c r="O180" s="8" t="str">
        <v/>
      </c>
      <c r="P180">
        <v>0</v>
      </c>
      <c r="Q180" t="str">
        <v>比較月１</v>
      </c>
      <c r="R180" t="str">
        <v>2020/12</v>
      </c>
      <c r="S180" t="str">
        <v>2021/12</v>
      </c>
      <c r="T180" s="8" t="e">
        <v>#VALUE!</v>
      </c>
      <c r="U180" s="6" t="str">
        <v>#VALUE!</v>
      </c>
      <c r="V180" s="7" t="str">
        <v>#VALUE!</v>
      </c>
    </row>
    <row r="181" spans="7:28" outlineLevel="1"/>
    <row r="182" spans="7:28" outlineLevel="1">
      <c r="G182" s="1" t="s">
        <v>85</v>
      </c>
    </row>
    <row r="183" spans="7:28" outlineLevel="1">
      <c r="G183" t="s">
        <v>44</v>
      </c>
      <c r="H183" t="s">
        <v>45</v>
      </c>
      <c r="I183" t="s">
        <v>46</v>
      </c>
      <c r="J183" s="8" t="s">
        <v>47</v>
      </c>
      <c r="K183" s="8" t="s">
        <v>48</v>
      </c>
      <c r="L183" s="8" t="s">
        <v>49</v>
      </c>
      <c r="M183" s="8"/>
      <c r="N183" s="8" t="s">
        <v>50</v>
      </c>
      <c r="O183" s="8" t="s">
        <v>50</v>
      </c>
      <c r="Q183" t="s">
        <v>53</v>
      </c>
      <c r="R183" t="s">
        <v>55</v>
      </c>
      <c r="S183" t="s">
        <v>57</v>
      </c>
      <c r="T183" t="s">
        <v>56</v>
      </c>
      <c r="U183" t="s">
        <v>60</v>
      </c>
      <c r="V183" t="s">
        <v>61</v>
      </c>
      <c r="X183" t="s">
        <v>72</v>
      </c>
    </row>
    <row r="184" spans="7:28" outlineLevel="1">
      <c r="G184" t="str" cm="1">
        <f t="array" ref="G184:V189">_xlfn._xlws.SORT(G26:V31,14,1,0)</f>
        <v>2021/11</v>
      </c>
      <c r="H184" t="str">
        <v>2020/11</v>
      </c>
      <c r="I184" t="str">
        <v>2019/11</v>
      </c>
      <c r="J184" s="8">
        <v>1610</v>
      </c>
      <c r="K184" s="8">
        <v>2000</v>
      </c>
      <c r="L184" s="8">
        <v>1500</v>
      </c>
      <c r="M184" s="8">
        <v>0</v>
      </c>
      <c r="N184" s="8">
        <v>-390</v>
      </c>
      <c r="O184" s="8">
        <v>110</v>
      </c>
      <c r="P184">
        <v>0</v>
      </c>
      <c r="Q184" t="str">
        <v>比較月１</v>
      </c>
      <c r="R184" t="str">
        <v>2020/11</v>
      </c>
      <c r="S184" t="str">
        <v>2021/11</v>
      </c>
      <c r="T184" s="8">
        <v>-390</v>
      </c>
      <c r="U184" s="8">
        <v>1610</v>
      </c>
      <c r="V184" s="8">
        <v>2000</v>
      </c>
      <c r="X184" s="13" t="s">
        <v>58</v>
      </c>
      <c r="Y184" s="11">
        <f>SUM(V184:V186)</f>
        <v>6000</v>
      </c>
      <c r="Z184">
        <f>COUNTIF(T184:V186,"#VALUE!")</f>
        <v>0</v>
      </c>
    </row>
    <row r="185" spans="7:28" outlineLevel="1">
      <c r="G185" t="str">
        <v>2021/9</v>
      </c>
      <c r="H185" t="str">
        <v>2020/9</v>
      </c>
      <c r="I185" t="str">
        <v>2019/9</v>
      </c>
      <c r="J185" s="8">
        <v>1719</v>
      </c>
      <c r="K185" s="8">
        <v>2000</v>
      </c>
      <c r="L185" s="8">
        <v>1500</v>
      </c>
      <c r="M185" s="8">
        <v>0</v>
      </c>
      <c r="N185" s="8">
        <v>-281</v>
      </c>
      <c r="O185" s="8">
        <v>219</v>
      </c>
      <c r="P185">
        <v>0</v>
      </c>
      <c r="Q185" t="str">
        <v>比較月１</v>
      </c>
      <c r="R185" t="str">
        <v>2020/9</v>
      </c>
      <c r="S185" t="str">
        <v>2021/9</v>
      </c>
      <c r="T185" s="8">
        <v>-281</v>
      </c>
      <c r="U185" s="8">
        <v>1719</v>
      </c>
      <c r="V185" s="8">
        <v>2000</v>
      </c>
      <c r="X185" s="14" t="s">
        <v>59</v>
      </c>
      <c r="Y185" s="11">
        <f>SUM(U184:U186)</f>
        <v>5162</v>
      </c>
    </row>
    <row r="186" spans="7:28" outlineLevel="1">
      <c r="G186" t="str">
        <v>2021/8</v>
      </c>
      <c r="H186" t="str">
        <v>2020/8</v>
      </c>
      <c r="I186" t="str">
        <v>2019/8</v>
      </c>
      <c r="J186" s="8">
        <v>1833</v>
      </c>
      <c r="K186" s="8">
        <v>2000</v>
      </c>
      <c r="L186" s="8">
        <v>1500</v>
      </c>
      <c r="M186" s="8">
        <v>0</v>
      </c>
      <c r="N186" s="8">
        <v>-167</v>
      </c>
      <c r="O186" s="8">
        <v>333</v>
      </c>
      <c r="P186">
        <v>0</v>
      </c>
      <c r="Q186" t="str">
        <v>比較月１</v>
      </c>
      <c r="R186" t="str">
        <v>2020/8</v>
      </c>
      <c r="S186" t="str">
        <v>2021/8</v>
      </c>
      <c r="T186" s="8">
        <v>-167</v>
      </c>
      <c r="U186" s="8">
        <v>1833</v>
      </c>
      <c r="V186" s="8">
        <v>2000</v>
      </c>
      <c r="W186">
        <f>IF(Y186&gt;=0.1,2,1)</f>
        <v>2</v>
      </c>
      <c r="X186" s="14" t="s">
        <v>73</v>
      </c>
      <c r="Y186" s="12">
        <f>1-Y185/Y184</f>
        <v>0.13966666666666672</v>
      </c>
      <c r="Z186" s="10" t="s">
        <v>74</v>
      </c>
      <c r="AA186">
        <f>IF(Z184&gt;=1,1,IF(Y186&gt;=0.1,2,1))</f>
        <v>2</v>
      </c>
      <c r="AB186" t="str">
        <f>IF(Z184&gt;=1,"この６カ月では満たしません",IF(Y186&gt;=0.1,G182&amp;"で"&amp;"対象月を"&amp;S184&amp;"、"&amp;S185&amp;"、"&amp;S186&amp;"、"&amp;"比較月を"&amp;R184&amp;"、"&amp;R185&amp;"、"&amp;R186&amp;"として売上減少要件を満たします","この６カ月では満たしません"))</f>
        <v>2021/8から連続する６カ月で対象月を2021/11、2021/9、2021/8、比較月を2020/11、2020/9、2020/8として売上減少要件を満たします</v>
      </c>
    </row>
    <row r="187" spans="7:28" outlineLevel="1">
      <c r="G187" t="str">
        <v>2021/10</v>
      </c>
      <c r="H187" t="str">
        <v>2020/10</v>
      </c>
      <c r="I187" t="str">
        <v>2019/10</v>
      </c>
      <c r="J187" s="8">
        <v>1881</v>
      </c>
      <c r="K187" s="8">
        <v>2000</v>
      </c>
      <c r="L187" s="8">
        <v>1500</v>
      </c>
      <c r="M187" s="8">
        <v>0</v>
      </c>
      <c r="N187" s="8">
        <v>-119</v>
      </c>
      <c r="O187" s="8">
        <v>381</v>
      </c>
      <c r="P187">
        <v>0</v>
      </c>
      <c r="Q187" t="str">
        <v>比較月１</v>
      </c>
      <c r="R187" t="str">
        <v>2020/10</v>
      </c>
      <c r="S187" t="str">
        <v>2021/10</v>
      </c>
      <c r="T187" s="8">
        <v>-119</v>
      </c>
      <c r="U187" s="8">
        <v>1881</v>
      </c>
      <c r="V187" s="8">
        <v>2000</v>
      </c>
    </row>
    <row r="188" spans="7:28" outlineLevel="1">
      <c r="G188" t="str">
        <v>2021/12</v>
      </c>
      <c r="H188" t="str">
        <v>2020/12</v>
      </c>
      <c r="I188" t="str">
        <v>2019/12</v>
      </c>
      <c r="J188" s="8" t="str">
        <v>na</v>
      </c>
      <c r="K188" s="8">
        <v>2019</v>
      </c>
      <c r="L188" s="8">
        <v>1500</v>
      </c>
      <c r="M188" s="8">
        <v>0</v>
      </c>
      <c r="N188" s="8" t="e">
        <v>#VALUE!</v>
      </c>
      <c r="O188" s="8" t="str">
        <v/>
      </c>
      <c r="P188">
        <v>0</v>
      </c>
      <c r="Q188" t="str">
        <v>比較月１</v>
      </c>
      <c r="R188" t="str">
        <v>2020/12</v>
      </c>
      <c r="S188" t="str">
        <v>2021/12</v>
      </c>
      <c r="T188" s="8" t="e">
        <v>#VALUE!</v>
      </c>
      <c r="U188" s="8" t="str">
        <v>#VALUE!</v>
      </c>
      <c r="V188" s="8" t="str">
        <v>#VALUE!</v>
      </c>
    </row>
    <row r="189" spans="7:28" outlineLevel="1">
      <c r="G189" t="str">
        <v>2022/1</v>
      </c>
      <c r="H189" t="str">
        <v>2021/1</v>
      </c>
      <c r="I189" t="str">
        <v>2020/1</v>
      </c>
      <c r="J189" s="8" t="str">
        <v>na</v>
      </c>
      <c r="K189" s="8">
        <v>1647</v>
      </c>
      <c r="L189" s="8">
        <v>1500</v>
      </c>
      <c r="M189" s="8">
        <v>0</v>
      </c>
      <c r="N189" s="8" t="e">
        <v>#VALUE!</v>
      </c>
      <c r="O189" s="8" t="str">
        <v/>
      </c>
      <c r="P189">
        <v>0</v>
      </c>
      <c r="Q189" t="str">
        <v>比較月１</v>
      </c>
      <c r="R189" t="str">
        <v>2021/1</v>
      </c>
      <c r="S189" t="str">
        <v>2022/1</v>
      </c>
      <c r="T189" s="8" t="e">
        <v>#VALUE!</v>
      </c>
      <c r="U189" s="6" t="str">
        <v>#VALUE!</v>
      </c>
      <c r="V189" s="7" t="str">
        <v>#VALUE!</v>
      </c>
    </row>
    <row r="190" spans="7:28" outlineLevel="1"/>
    <row r="191" spans="7:28" outlineLevel="1">
      <c r="G191" s="1" t="s">
        <v>86</v>
      </c>
    </row>
    <row r="192" spans="7:28" outlineLevel="1">
      <c r="G192" t="s">
        <v>44</v>
      </c>
      <c r="H192" t="s">
        <v>45</v>
      </c>
      <c r="I192" t="s">
        <v>46</v>
      </c>
      <c r="J192" s="8" t="s">
        <v>47</v>
      </c>
      <c r="K192" s="8" t="s">
        <v>48</v>
      </c>
      <c r="L192" s="8" t="s">
        <v>49</v>
      </c>
      <c r="M192" s="8"/>
      <c r="N192" s="8" t="s">
        <v>50</v>
      </c>
      <c r="O192" s="8" t="s">
        <v>50</v>
      </c>
      <c r="Q192" t="s">
        <v>53</v>
      </c>
      <c r="R192" t="s">
        <v>55</v>
      </c>
      <c r="S192" t="s">
        <v>57</v>
      </c>
      <c r="T192" t="s">
        <v>56</v>
      </c>
      <c r="U192" t="s">
        <v>60</v>
      </c>
      <c r="V192" t="s">
        <v>61</v>
      </c>
      <c r="X192" t="s">
        <v>72</v>
      </c>
    </row>
    <row r="193" spans="7:28" outlineLevel="1">
      <c r="G193" t="str" cm="1">
        <f t="array" ref="G193:V198">_xlfn._xlws.SORT(G27:V32,14,1,0)</f>
        <v>2021/11</v>
      </c>
      <c r="H193" t="str">
        <v>2020/11</v>
      </c>
      <c r="I193" t="str">
        <v>2019/11</v>
      </c>
      <c r="J193" s="8">
        <v>1610</v>
      </c>
      <c r="K193" s="8">
        <v>2000</v>
      </c>
      <c r="L193" s="8">
        <v>1500</v>
      </c>
      <c r="M193" s="8">
        <v>0</v>
      </c>
      <c r="N193" s="8">
        <v>-390</v>
      </c>
      <c r="O193" s="8">
        <v>110</v>
      </c>
      <c r="P193">
        <v>0</v>
      </c>
      <c r="Q193" t="str">
        <v>比較月１</v>
      </c>
      <c r="R193" t="str">
        <v>2020/11</v>
      </c>
      <c r="S193" t="str">
        <v>2021/11</v>
      </c>
      <c r="T193" s="8">
        <v>-390</v>
      </c>
      <c r="U193" s="8">
        <v>1610</v>
      </c>
      <c r="V193" s="8">
        <v>2000</v>
      </c>
      <c r="X193" s="13" t="s">
        <v>58</v>
      </c>
      <c r="Y193" s="11">
        <f>SUM(V193:V195)</f>
        <v>6000</v>
      </c>
      <c r="Z193">
        <f>COUNTIF(T193:V195,"#VALUE!")</f>
        <v>0</v>
      </c>
    </row>
    <row r="194" spans="7:28" outlineLevel="1">
      <c r="G194" t="str">
        <v>2021/9</v>
      </c>
      <c r="H194" t="str">
        <v>2020/9</v>
      </c>
      <c r="I194" t="str">
        <v>2019/9</v>
      </c>
      <c r="J194" s="8">
        <v>1719</v>
      </c>
      <c r="K194" s="8">
        <v>2000</v>
      </c>
      <c r="L194" s="8">
        <v>1500</v>
      </c>
      <c r="M194" s="8">
        <v>0</v>
      </c>
      <c r="N194" s="8">
        <v>-281</v>
      </c>
      <c r="O194" s="8">
        <v>219</v>
      </c>
      <c r="P194">
        <v>0</v>
      </c>
      <c r="Q194" t="str">
        <v>比較月１</v>
      </c>
      <c r="R194" t="str">
        <v>2020/9</v>
      </c>
      <c r="S194" t="str">
        <v>2021/9</v>
      </c>
      <c r="T194" s="8">
        <v>-281</v>
      </c>
      <c r="U194" s="8">
        <v>1719</v>
      </c>
      <c r="V194" s="8">
        <v>2000</v>
      </c>
      <c r="X194" s="14" t="s">
        <v>59</v>
      </c>
      <c r="Y194" s="11">
        <f>SUM(U193:U195)</f>
        <v>5210</v>
      </c>
    </row>
    <row r="195" spans="7:28" outlineLevel="1">
      <c r="G195" t="str">
        <v>2021/10</v>
      </c>
      <c r="H195" t="str">
        <v>2020/10</v>
      </c>
      <c r="I195" t="str">
        <v>2019/10</v>
      </c>
      <c r="J195" s="8">
        <v>1881</v>
      </c>
      <c r="K195" s="8">
        <v>2000</v>
      </c>
      <c r="L195" s="8">
        <v>1500</v>
      </c>
      <c r="M195" s="8">
        <v>0</v>
      </c>
      <c r="N195" s="8">
        <v>-119</v>
      </c>
      <c r="O195" s="8">
        <v>381</v>
      </c>
      <c r="P195">
        <v>0</v>
      </c>
      <c r="Q195" t="str">
        <v>比較月１</v>
      </c>
      <c r="R195" t="str">
        <v>2020/10</v>
      </c>
      <c r="S195" t="str">
        <v>2021/10</v>
      </c>
      <c r="T195" s="8">
        <v>-119</v>
      </c>
      <c r="U195" s="8">
        <v>1881</v>
      </c>
      <c r="V195" s="8">
        <v>2000</v>
      </c>
      <c r="W195">
        <f>IF(Y195&gt;=0.1,2,1)</f>
        <v>2</v>
      </c>
      <c r="X195" s="14" t="s">
        <v>73</v>
      </c>
      <c r="Y195" s="12">
        <f>1-Y194/Y193</f>
        <v>0.13166666666666671</v>
      </c>
      <c r="Z195" s="10" t="s">
        <v>74</v>
      </c>
      <c r="AA195">
        <f>IF(Z193&gt;=1,1,IF(Y195&gt;=0.1,2,1))</f>
        <v>2</v>
      </c>
      <c r="AB195" t="str">
        <f>IF(Z193&gt;=1,"この６カ月では満たしません",IF(Y195&gt;=0.1,G191&amp;"で"&amp;"対象月を"&amp;S193&amp;"、"&amp;S194&amp;"、"&amp;S195&amp;"、"&amp;"比較月を"&amp;R193&amp;"、"&amp;R194&amp;"、"&amp;R195&amp;"として売上減少要件を満たします","この６カ月では満たしません"))</f>
        <v>2021/9から連続する６カ月で対象月を2021/11、2021/9、2021/10、比較月を2020/11、2020/9、2020/10として売上減少要件を満たします</v>
      </c>
    </row>
    <row r="196" spans="7:28" outlineLevel="1">
      <c r="G196" t="str">
        <v>2021/12</v>
      </c>
      <c r="H196" t="str">
        <v>2020/12</v>
      </c>
      <c r="I196" t="str">
        <v>2019/12</v>
      </c>
      <c r="J196" s="8" t="str">
        <v>na</v>
      </c>
      <c r="K196" s="8">
        <v>2019</v>
      </c>
      <c r="L196" s="8">
        <v>1500</v>
      </c>
      <c r="M196" s="8">
        <v>0</v>
      </c>
      <c r="N196" s="8" t="e">
        <v>#VALUE!</v>
      </c>
      <c r="O196" s="8" t="str">
        <v/>
      </c>
      <c r="P196">
        <v>0</v>
      </c>
      <c r="Q196" t="str">
        <v>比較月１</v>
      </c>
      <c r="R196" t="str">
        <v>2020/12</v>
      </c>
      <c r="S196" t="str">
        <v>2021/12</v>
      </c>
      <c r="T196" s="8" t="e">
        <v>#VALUE!</v>
      </c>
      <c r="U196" s="8" t="str">
        <v>#VALUE!</v>
      </c>
      <c r="V196" s="8" t="str">
        <v>#VALUE!</v>
      </c>
    </row>
    <row r="197" spans="7:28" outlineLevel="1">
      <c r="G197" t="str">
        <v>2022/1</v>
      </c>
      <c r="H197" t="str">
        <v>2021/1</v>
      </c>
      <c r="I197" t="str">
        <v>2020/1</v>
      </c>
      <c r="J197" s="8" t="str">
        <v>na</v>
      </c>
      <c r="K197" s="8">
        <v>1647</v>
      </c>
      <c r="L197" s="8">
        <v>1500</v>
      </c>
      <c r="M197" s="8">
        <v>0</v>
      </c>
      <c r="N197" s="8" t="e">
        <v>#VALUE!</v>
      </c>
      <c r="O197" s="8" t="str">
        <v/>
      </c>
      <c r="P197">
        <v>0</v>
      </c>
      <c r="Q197" t="str">
        <v>比較月１</v>
      </c>
      <c r="R197" t="str">
        <v>2021/1</v>
      </c>
      <c r="S197" t="str">
        <v>2022/1</v>
      </c>
      <c r="T197" s="8" t="e">
        <v>#VALUE!</v>
      </c>
      <c r="U197" s="8" t="str">
        <v>#VALUE!</v>
      </c>
      <c r="V197" s="8" t="str">
        <v>#VALUE!</v>
      </c>
    </row>
    <row r="198" spans="7:28" outlineLevel="1">
      <c r="G198" t="str">
        <v>2022/2</v>
      </c>
      <c r="H198" t="str">
        <v>2021/2</v>
      </c>
      <c r="I198" t="str">
        <v>2020/2</v>
      </c>
      <c r="J198" s="8" t="str">
        <v>na</v>
      </c>
      <c r="K198" s="8">
        <v>1735</v>
      </c>
      <c r="L198" s="8">
        <v>1500</v>
      </c>
      <c r="M198" s="8">
        <v>0</v>
      </c>
      <c r="N198" s="8" t="e">
        <v>#VALUE!</v>
      </c>
      <c r="O198" s="8" t="str">
        <v/>
      </c>
      <c r="P198">
        <v>0</v>
      </c>
      <c r="Q198" t="str">
        <v>比較月１</v>
      </c>
      <c r="R198" t="str">
        <v>2021/2</v>
      </c>
      <c r="S198" t="str">
        <v>2022/2</v>
      </c>
      <c r="T198" s="8" t="e">
        <v>#VALUE!</v>
      </c>
      <c r="U198" s="6" t="str">
        <v>#VALUE!</v>
      </c>
      <c r="V198" s="7" t="str">
        <v>#VALUE!</v>
      </c>
    </row>
    <row r="199" spans="7:28" outlineLevel="1"/>
    <row r="200" spans="7:28" outlineLevel="1">
      <c r="G200" s="1" t="s">
        <v>87</v>
      </c>
    </row>
    <row r="201" spans="7:28" outlineLevel="1">
      <c r="G201" t="s">
        <v>44</v>
      </c>
      <c r="H201" t="s">
        <v>45</v>
      </c>
      <c r="I201" t="s">
        <v>46</v>
      </c>
      <c r="J201" s="8" t="s">
        <v>47</v>
      </c>
      <c r="K201" s="8" t="s">
        <v>48</v>
      </c>
      <c r="L201" s="8" t="s">
        <v>49</v>
      </c>
      <c r="M201" s="8"/>
      <c r="N201" s="8" t="s">
        <v>50</v>
      </c>
      <c r="O201" s="8" t="s">
        <v>50</v>
      </c>
      <c r="Q201" t="s">
        <v>53</v>
      </c>
      <c r="R201" t="s">
        <v>55</v>
      </c>
      <c r="S201" t="s">
        <v>57</v>
      </c>
      <c r="T201" t="s">
        <v>56</v>
      </c>
      <c r="U201" t="s">
        <v>60</v>
      </c>
      <c r="V201" t="s">
        <v>61</v>
      </c>
      <c r="X201" t="s">
        <v>72</v>
      </c>
    </row>
    <row r="202" spans="7:28" outlineLevel="1">
      <c r="G202" t="str" cm="1">
        <f t="array" ref="G202:V207">_xlfn._xlws.SORT(G28:V33,14,1,0)</f>
        <v>2021/11</v>
      </c>
      <c r="H202" t="str">
        <v>2020/11</v>
      </c>
      <c r="I202" t="str">
        <v>2019/11</v>
      </c>
      <c r="J202" s="8">
        <v>1610</v>
      </c>
      <c r="K202" s="8">
        <v>2000</v>
      </c>
      <c r="L202" s="8">
        <v>1500</v>
      </c>
      <c r="M202" s="8">
        <v>0</v>
      </c>
      <c r="N202" s="8">
        <v>-390</v>
      </c>
      <c r="O202" s="8">
        <v>110</v>
      </c>
      <c r="P202">
        <v>0</v>
      </c>
      <c r="Q202" t="str">
        <v>比較月１</v>
      </c>
      <c r="R202" t="str">
        <v>2020/11</v>
      </c>
      <c r="S202" t="str">
        <v>2021/11</v>
      </c>
      <c r="T202" s="8">
        <v>-390</v>
      </c>
      <c r="U202" s="8">
        <v>1610</v>
      </c>
      <c r="V202" s="8">
        <v>2000</v>
      </c>
      <c r="X202" s="13" t="s">
        <v>58</v>
      </c>
      <c r="Y202" s="11">
        <f>SUM(V202:V204)</f>
        <v>4000</v>
      </c>
      <c r="Z202">
        <f>COUNTIF(T202:V204,"#VALUE!")</f>
        <v>1</v>
      </c>
    </row>
    <row r="203" spans="7:28" outlineLevel="1">
      <c r="G203" t="str">
        <v>2021/10</v>
      </c>
      <c r="H203" t="str">
        <v>2020/10</v>
      </c>
      <c r="I203" t="str">
        <v>2019/10</v>
      </c>
      <c r="J203" s="8">
        <v>1881</v>
      </c>
      <c r="K203" s="8">
        <v>2000</v>
      </c>
      <c r="L203" s="8">
        <v>1500</v>
      </c>
      <c r="M203" s="8">
        <v>0</v>
      </c>
      <c r="N203" s="8">
        <v>-119</v>
      </c>
      <c r="O203" s="8">
        <v>381</v>
      </c>
      <c r="P203">
        <v>0</v>
      </c>
      <c r="Q203" t="str">
        <v>比較月１</v>
      </c>
      <c r="R203" t="str">
        <v>2020/10</v>
      </c>
      <c r="S203" t="str">
        <v>2021/10</v>
      </c>
      <c r="T203" s="8">
        <v>-119</v>
      </c>
      <c r="U203" s="8">
        <v>1881</v>
      </c>
      <c r="V203" s="8">
        <v>2000</v>
      </c>
      <c r="X203" s="14" t="s">
        <v>59</v>
      </c>
      <c r="Y203" s="11">
        <f>SUM(U202:U204)</f>
        <v>3491</v>
      </c>
    </row>
    <row r="204" spans="7:28" outlineLevel="1">
      <c r="G204" t="str">
        <v>2021/12</v>
      </c>
      <c r="H204" t="str">
        <v>2020/12</v>
      </c>
      <c r="I204" t="str">
        <v>2019/12</v>
      </c>
      <c r="J204" s="8" t="str">
        <v>na</v>
      </c>
      <c r="K204" s="8">
        <v>2019</v>
      </c>
      <c r="L204" s="8">
        <v>1500</v>
      </c>
      <c r="M204" s="8">
        <v>0</v>
      </c>
      <c r="N204" s="8" t="e">
        <v>#VALUE!</v>
      </c>
      <c r="O204" s="8" t="str">
        <v/>
      </c>
      <c r="P204">
        <v>0</v>
      </c>
      <c r="Q204" t="str">
        <v>比較月１</v>
      </c>
      <c r="R204" t="str">
        <v>2020/12</v>
      </c>
      <c r="S204" t="str">
        <v>2021/12</v>
      </c>
      <c r="T204" s="8" t="e">
        <v>#VALUE!</v>
      </c>
      <c r="U204" s="8" t="str">
        <v>#VALUE!</v>
      </c>
      <c r="V204" s="8" t="str">
        <v>#VALUE!</v>
      </c>
      <c r="W204">
        <f>IF(Y204&gt;=0.1,2,1)</f>
        <v>2</v>
      </c>
      <c r="X204" s="14" t="s">
        <v>73</v>
      </c>
      <c r="Y204" s="12">
        <f>1-Y203/Y202</f>
        <v>0.12724999999999997</v>
      </c>
      <c r="Z204" s="10" t="s">
        <v>74</v>
      </c>
      <c r="AA204">
        <f>IF(Z202&gt;=1,1,IF(Y204&gt;=0.1,2,1))</f>
        <v>1</v>
      </c>
      <c r="AB204" t="str">
        <f>IF(Z202&gt;=1,"この６カ月では満たしません",IF(Y204&gt;=0.1,G200&amp;"で"&amp;"対象月を"&amp;S202&amp;"、"&amp;S203&amp;"、"&amp;S204&amp;"、"&amp;"比較月を"&amp;R202&amp;"、"&amp;R203&amp;"、"&amp;R204&amp;"として売上減少要件を満たします","この６カ月では満たしません"))</f>
        <v>この６カ月では満たしません</v>
      </c>
    </row>
    <row r="205" spans="7:28" outlineLevel="1">
      <c r="G205" t="str">
        <v>2022/1</v>
      </c>
      <c r="H205" t="str">
        <v>2021/1</v>
      </c>
      <c r="I205" t="str">
        <v>2020/1</v>
      </c>
      <c r="J205" s="8" t="str">
        <v>na</v>
      </c>
      <c r="K205" s="8">
        <v>1647</v>
      </c>
      <c r="L205" s="8">
        <v>1500</v>
      </c>
      <c r="M205" s="8">
        <v>0</v>
      </c>
      <c r="N205" s="8" t="e">
        <v>#VALUE!</v>
      </c>
      <c r="O205" s="8" t="str">
        <v/>
      </c>
      <c r="P205">
        <v>0</v>
      </c>
      <c r="Q205" t="str">
        <v>比較月１</v>
      </c>
      <c r="R205" t="str">
        <v>2021/1</v>
      </c>
      <c r="S205" t="str">
        <v>2022/1</v>
      </c>
      <c r="T205" s="8" t="e">
        <v>#VALUE!</v>
      </c>
      <c r="U205" s="8" t="str">
        <v>#VALUE!</v>
      </c>
      <c r="V205" s="8" t="str">
        <v>#VALUE!</v>
      </c>
    </row>
    <row r="206" spans="7:28" outlineLevel="1">
      <c r="G206" t="str">
        <v>2022/2</v>
      </c>
      <c r="H206" t="str">
        <v>2021/2</v>
      </c>
      <c r="I206" t="str">
        <v>2020/2</v>
      </c>
      <c r="J206" s="8" t="str">
        <v>na</v>
      </c>
      <c r="K206" s="8">
        <v>1735</v>
      </c>
      <c r="L206" s="8">
        <v>1500</v>
      </c>
      <c r="M206" s="8">
        <v>0</v>
      </c>
      <c r="N206" s="8" t="e">
        <v>#VALUE!</v>
      </c>
      <c r="O206" s="8" t="str">
        <v/>
      </c>
      <c r="P206">
        <v>0</v>
      </c>
      <c r="Q206" t="str">
        <v>比較月１</v>
      </c>
      <c r="R206" t="str">
        <v>2021/2</v>
      </c>
      <c r="S206" t="str">
        <v>2022/2</v>
      </c>
      <c r="T206" s="8" t="e">
        <v>#VALUE!</v>
      </c>
      <c r="U206" s="8" t="str">
        <v>#VALUE!</v>
      </c>
      <c r="V206" s="8" t="str">
        <v>#VALUE!</v>
      </c>
    </row>
    <row r="207" spans="7:28" outlineLevel="1">
      <c r="G207" t="str">
        <v>2022/3</v>
      </c>
      <c r="H207" t="str">
        <v>2021/3</v>
      </c>
      <c r="I207" t="str">
        <v>2020/3</v>
      </c>
      <c r="J207" s="8" t="str">
        <v>na</v>
      </c>
      <c r="K207" s="8">
        <v>2074</v>
      </c>
      <c r="L207" s="8">
        <v>1500</v>
      </c>
      <c r="M207" s="8">
        <v>0</v>
      </c>
      <c r="N207" s="8" t="e">
        <v>#VALUE!</v>
      </c>
      <c r="O207" s="8" t="str">
        <v/>
      </c>
      <c r="P207">
        <v>0</v>
      </c>
      <c r="Q207" t="str">
        <v>比較月１</v>
      </c>
      <c r="R207" t="str">
        <v>2021/3</v>
      </c>
      <c r="S207" t="str">
        <v>2022/3</v>
      </c>
      <c r="T207" s="8" t="e">
        <v>#VALUE!</v>
      </c>
      <c r="U207" s="6" t="str">
        <v>#VALUE!</v>
      </c>
      <c r="V207" s="7" t="str">
        <v>#VALUE!</v>
      </c>
    </row>
    <row r="208" spans="7:28" outlineLevel="1"/>
    <row r="209" outlineLevel="1"/>
    <row r="210" outlineLevel="1"/>
  </sheetData>
  <phoneticPr fontId="4"/>
  <pageMargins left="0.7" right="0.7" top="0.75" bottom="0.75" header="0.3" footer="0.3"/>
  <pageSetup paperSize="9" scale="18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A87FF-E74D-4561-B093-479E948F4B2B}">
  <sheetPr>
    <tabColor rgb="FFFFC000"/>
  </sheetPr>
  <dimension ref="A1:Y216"/>
  <sheetViews>
    <sheetView showGridLines="0" zoomScaleNormal="100" zoomScaleSheetLayoutView="100" workbookViewId="0"/>
  </sheetViews>
  <sheetFormatPr defaultRowHeight="18.75" outlineLevelRow="1"/>
  <cols>
    <col min="1" max="1" width="31.375" customWidth="1"/>
    <col min="2" max="2" width="13.25" customWidth="1"/>
    <col min="7" max="9" width="10.875" customWidth="1"/>
    <col min="10" max="10" width="8.875" bestFit="1" customWidth="1"/>
    <col min="11" max="12" width="9.5" bestFit="1" customWidth="1"/>
    <col min="14" max="15" width="9.375" bestFit="1" customWidth="1"/>
    <col min="22" max="22" width="10.375" bestFit="1" customWidth="1"/>
  </cols>
  <sheetData>
    <row r="1" spans="1:25" ht="40.5">
      <c r="A1" s="56" t="s">
        <v>179</v>
      </c>
    </row>
    <row r="2" spans="1:25">
      <c r="A2" s="18"/>
    </row>
    <row r="3" spans="1:25">
      <c r="A3" s="18" t="s">
        <v>90</v>
      </c>
      <c r="B3" t="s">
        <v>180</v>
      </c>
    </row>
    <row r="4" spans="1:25" ht="36">
      <c r="A4" s="40" t="s">
        <v>173</v>
      </c>
      <c r="B4" s="39" t="str">
        <f>VLOOKUP(2,X9:Y14,2,1)</f>
        <v>特別枠の売上高減少要件は満たしません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57"/>
      <c r="P4" s="57"/>
      <c r="Q4" s="57"/>
    </row>
    <row r="6" spans="1:25" hidden="1" outlineLevel="1">
      <c r="A6" s="4"/>
      <c r="B6" s="4"/>
      <c r="G6" s="17" t="s">
        <v>100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</row>
    <row r="7" spans="1:25" ht="19.5" hidden="1" outlineLevel="1" thickBot="1">
      <c r="B7" t="s">
        <v>75</v>
      </c>
      <c r="N7" t="s">
        <v>51</v>
      </c>
      <c r="O7" t="s">
        <v>52</v>
      </c>
    </row>
    <row r="8" spans="1:25" hidden="1" outlineLevel="1">
      <c r="A8" s="2" t="s">
        <v>18</v>
      </c>
      <c r="B8" s="44">
        <f>'2. 月次売上高（ご記入ください）'!B5</f>
        <v>1500</v>
      </c>
      <c r="G8" t="s">
        <v>44</v>
      </c>
      <c r="H8" t="s">
        <v>45</v>
      </c>
      <c r="I8" t="s">
        <v>46</v>
      </c>
      <c r="J8" s="8" t="s">
        <v>47</v>
      </c>
      <c r="K8" s="8" t="s">
        <v>48</v>
      </c>
      <c r="L8" s="8" t="s">
        <v>49</v>
      </c>
      <c r="M8" s="8"/>
      <c r="N8" s="8" t="s">
        <v>50</v>
      </c>
      <c r="O8" s="8" t="s">
        <v>50</v>
      </c>
      <c r="Q8" t="s">
        <v>99</v>
      </c>
      <c r="R8" t="s">
        <v>55</v>
      </c>
      <c r="S8" t="s">
        <v>57</v>
      </c>
      <c r="T8" t="s">
        <v>56</v>
      </c>
      <c r="U8" t="s">
        <v>60</v>
      </c>
      <c r="V8" t="s">
        <v>61</v>
      </c>
      <c r="W8" t="s">
        <v>73</v>
      </c>
      <c r="Y8" t="s">
        <v>170</v>
      </c>
    </row>
    <row r="9" spans="1:25" hidden="1" outlineLevel="1">
      <c r="A9" s="2" t="s">
        <v>19</v>
      </c>
      <c r="B9" s="45">
        <f>'2. 月次売上高（ご記入ください）'!B6</f>
        <v>1500</v>
      </c>
      <c r="G9" s="2" t="s">
        <v>15</v>
      </c>
      <c r="H9" s="3" t="s">
        <v>13</v>
      </c>
      <c r="I9" s="3" t="s">
        <v>27</v>
      </c>
      <c r="J9" s="6">
        <f t="shared" ref="J9:K14" si="0">VLOOKUP(G9,$A$8:$B$46,2,0)</f>
        <v>1881</v>
      </c>
      <c r="K9" s="6">
        <f t="shared" si="0"/>
        <v>2000</v>
      </c>
      <c r="L9" s="6">
        <f t="shared" ref="L9:L14" si="1">IFERROR(VLOOKUP(I9,$A$8:$B$46,2,0),"")</f>
        <v>1500</v>
      </c>
      <c r="M9" s="6" t="str">
        <f>IFERROR(VLOOKUP(#REF!,$A$8:$B$46,2,0),"")</f>
        <v/>
      </c>
      <c r="N9" s="6">
        <f t="shared" ref="N9:N14" si="2">J9-K9</f>
        <v>-119</v>
      </c>
      <c r="O9" s="6">
        <f t="shared" ref="O9:O14" si="3">J9-L9</f>
        <v>381</v>
      </c>
      <c r="P9" s="4"/>
      <c r="Q9" s="4" t="str">
        <f t="shared" ref="Q9:Q14" si="4">IF(K9&gt;L9,"比較月１","比較月２")</f>
        <v>比較月１</v>
      </c>
      <c r="R9" s="4" t="str">
        <f t="shared" ref="R9:R14" si="5">IF(Q9="比較月１",H9,I9)</f>
        <v>2020/10</v>
      </c>
      <c r="S9" s="5" t="str">
        <f t="shared" ref="S9:S14" si="6">G9</f>
        <v>2021/10</v>
      </c>
      <c r="T9" s="6">
        <f t="shared" ref="T9:T14" si="7">MIN(N9:O9)</f>
        <v>-119</v>
      </c>
      <c r="U9" s="6">
        <f t="shared" ref="U9:U14" si="8">J9</f>
        <v>1881</v>
      </c>
      <c r="V9" s="6">
        <f>VLOOKUP(R9,$A$8:$B$46,2,0)</f>
        <v>2000</v>
      </c>
      <c r="W9" s="9">
        <f>1-U9/V9</f>
        <v>5.9499999999999997E-2</v>
      </c>
      <c r="X9">
        <f t="shared" ref="X9:X14" si="9">IF(W9&gt;=0.3,2,1)</f>
        <v>1</v>
      </c>
      <c r="Y9" t="str">
        <f>IF(W9&gt;=0.3,"通常枠の売上高減少要件も満たしていれば(tab.4)、"&amp;"対象月を"&amp;S9&amp;"、"&amp;"比較月を"&amp;R9&amp;"として特別枠（回復・再生応援枠）の売上高減少要件を満たします","特別枠の売上高減少要件は満たしません")</f>
        <v>特別枠の売上高減少要件は満たしません</v>
      </c>
    </row>
    <row r="10" spans="1:25" hidden="1" outlineLevel="1">
      <c r="A10" s="2" t="s">
        <v>20</v>
      </c>
      <c r="B10" s="45">
        <f>'2. 月次売上高（ご記入ください）'!B7</f>
        <v>1500</v>
      </c>
      <c r="G10" s="2" t="s">
        <v>16</v>
      </c>
      <c r="H10" s="3" t="s">
        <v>11</v>
      </c>
      <c r="I10" s="3" t="s">
        <v>28</v>
      </c>
      <c r="J10" s="6">
        <f t="shared" si="0"/>
        <v>1610</v>
      </c>
      <c r="K10" s="6">
        <f t="shared" si="0"/>
        <v>2000</v>
      </c>
      <c r="L10" s="6">
        <f t="shared" si="1"/>
        <v>1500</v>
      </c>
      <c r="M10" s="6" t="str">
        <f>IFERROR(VLOOKUP(#REF!,$A$8:$B$46,2,0),"")</f>
        <v/>
      </c>
      <c r="N10" s="6">
        <f t="shared" si="2"/>
        <v>-390</v>
      </c>
      <c r="O10" s="6">
        <f t="shared" si="3"/>
        <v>110</v>
      </c>
      <c r="P10" s="4"/>
      <c r="Q10" s="4" t="str">
        <f t="shared" si="4"/>
        <v>比較月１</v>
      </c>
      <c r="R10" s="4" t="str">
        <f t="shared" si="5"/>
        <v>2020/11</v>
      </c>
      <c r="S10" s="5" t="str">
        <f t="shared" si="6"/>
        <v>2021/11</v>
      </c>
      <c r="T10" s="6">
        <f t="shared" si="7"/>
        <v>-390</v>
      </c>
      <c r="U10" s="6">
        <f t="shared" si="8"/>
        <v>1610</v>
      </c>
      <c r="V10" s="6">
        <f t="shared" ref="V10" si="10">VLOOKUP(R10,$A$8:$B$46,2,0)</f>
        <v>2000</v>
      </c>
      <c r="W10" s="9">
        <f>1-U10/V10</f>
        <v>0.19499999999999995</v>
      </c>
      <c r="X10">
        <f t="shared" si="9"/>
        <v>1</v>
      </c>
      <c r="Y10" t="str">
        <f t="shared" ref="Y10:Y14" si="11">IF(W10&gt;=0.3,"通常枠の売上高減少要件も満たしていれば(tab.4)、"&amp;"対象月を"&amp;S10&amp;"、"&amp;"比較月を"&amp;R10&amp;"として特別枠（回復・再生応援枠）の売上高減少要件を満たします","特別枠の売上高減少要件は満たしません")</f>
        <v>特別枠の売上高減少要件は満たしません</v>
      </c>
    </row>
    <row r="11" spans="1:25" hidden="1" outlineLevel="1">
      <c r="A11" s="2" t="s">
        <v>21</v>
      </c>
      <c r="B11" s="45">
        <f>'2. 月次売上高（ご記入ください）'!B8</f>
        <v>1500</v>
      </c>
      <c r="G11" s="2" t="s">
        <v>17</v>
      </c>
      <c r="H11" s="3" t="s">
        <v>9</v>
      </c>
      <c r="I11" s="3" t="s">
        <v>29</v>
      </c>
      <c r="J11" s="6" t="str">
        <f t="shared" si="0"/>
        <v>na</v>
      </c>
      <c r="K11" s="6">
        <f t="shared" si="0"/>
        <v>2019</v>
      </c>
      <c r="L11" s="6">
        <f t="shared" si="1"/>
        <v>1500</v>
      </c>
      <c r="M11" s="6" t="str">
        <f>IFERROR(VLOOKUP(#REF!,$A$8:$B$46,2,0),"")</f>
        <v/>
      </c>
      <c r="N11" s="6" t="e">
        <f t="shared" si="2"/>
        <v>#VALUE!</v>
      </c>
      <c r="O11" s="6" t="e">
        <f t="shared" si="3"/>
        <v>#VALUE!</v>
      </c>
      <c r="P11" s="4"/>
      <c r="Q11" s="4" t="str">
        <f t="shared" si="4"/>
        <v>比較月１</v>
      </c>
      <c r="R11" s="4" t="str">
        <f t="shared" si="5"/>
        <v>2020/12</v>
      </c>
      <c r="S11" s="5" t="str">
        <f t="shared" si="6"/>
        <v>2021/12</v>
      </c>
      <c r="T11" s="6" t="e">
        <f t="shared" si="7"/>
        <v>#VALUE!</v>
      </c>
      <c r="U11" s="6" t="str">
        <f t="shared" si="8"/>
        <v>na</v>
      </c>
      <c r="V11" s="6">
        <f>VLOOKUP(R11,$A$8:$B$46,2,0)</f>
        <v>2019</v>
      </c>
      <c r="W11" s="9" t="e">
        <f t="shared" ref="W11:W14" si="12">1-U11/V11</f>
        <v>#VALUE!</v>
      </c>
      <c r="X11" t="e">
        <f t="shared" si="9"/>
        <v>#VALUE!</v>
      </c>
      <c r="Y11" t="e">
        <f t="shared" si="11"/>
        <v>#VALUE!</v>
      </c>
    </row>
    <row r="12" spans="1:25" hidden="1" outlineLevel="1">
      <c r="A12" s="2" t="s">
        <v>22</v>
      </c>
      <c r="B12" s="45">
        <f>'2. 月次売上高（ご記入ください）'!B9</f>
        <v>1500</v>
      </c>
      <c r="G12" s="2" t="s">
        <v>82</v>
      </c>
      <c r="H12" s="3" t="s">
        <v>30</v>
      </c>
      <c r="I12" s="3" t="s">
        <v>96</v>
      </c>
      <c r="J12" s="6" t="str">
        <f t="shared" si="0"/>
        <v>na</v>
      </c>
      <c r="K12" s="6">
        <f t="shared" si="0"/>
        <v>1500</v>
      </c>
      <c r="L12" s="6">
        <f t="shared" si="1"/>
        <v>1500</v>
      </c>
      <c r="M12" s="6" t="str">
        <f>IFERROR(VLOOKUP(#REF!,$A$8:$B$46,2,0),"")</f>
        <v/>
      </c>
      <c r="N12" s="6" t="e">
        <f t="shared" si="2"/>
        <v>#VALUE!</v>
      </c>
      <c r="O12" s="6" t="e">
        <f t="shared" si="3"/>
        <v>#VALUE!</v>
      </c>
      <c r="P12" s="4"/>
      <c r="Q12" s="4" t="str">
        <f t="shared" si="4"/>
        <v>比較月２</v>
      </c>
      <c r="R12" s="4" t="str">
        <f t="shared" si="5"/>
        <v>2019/1</v>
      </c>
      <c r="S12" s="5" t="str">
        <f t="shared" si="6"/>
        <v>2022/1</v>
      </c>
      <c r="T12" s="6" t="e">
        <f t="shared" si="7"/>
        <v>#VALUE!</v>
      </c>
      <c r="U12" s="6" t="str">
        <f t="shared" si="8"/>
        <v>na</v>
      </c>
      <c r="V12" s="6">
        <f>VLOOKUP(R12,$A$8:$B$46,2,0)</f>
        <v>1500</v>
      </c>
      <c r="W12" s="9" t="e">
        <f t="shared" si="12"/>
        <v>#VALUE!</v>
      </c>
      <c r="X12" t="e">
        <f t="shared" si="9"/>
        <v>#VALUE!</v>
      </c>
      <c r="Y12" t="e">
        <f t="shared" si="11"/>
        <v>#VALUE!</v>
      </c>
    </row>
    <row r="13" spans="1:25" hidden="1" outlineLevel="1">
      <c r="A13" s="2" t="s">
        <v>23</v>
      </c>
      <c r="B13" s="45">
        <f>'2. 月次売上高（ご記入ください）'!B10</f>
        <v>1500</v>
      </c>
      <c r="G13" s="2" t="s">
        <v>83</v>
      </c>
      <c r="H13" s="3" t="s">
        <v>32</v>
      </c>
      <c r="I13" s="3" t="s">
        <v>97</v>
      </c>
      <c r="J13" s="6" t="str">
        <f t="shared" si="0"/>
        <v>na</v>
      </c>
      <c r="K13" s="6">
        <f t="shared" si="0"/>
        <v>1500</v>
      </c>
      <c r="L13" s="6">
        <f t="shared" si="1"/>
        <v>1500</v>
      </c>
      <c r="M13" s="6" t="str">
        <f>IFERROR(VLOOKUP(#REF!,$A$8:$B$46,2,0),"")</f>
        <v/>
      </c>
      <c r="N13" s="6" t="e">
        <f t="shared" si="2"/>
        <v>#VALUE!</v>
      </c>
      <c r="O13" s="6" t="e">
        <f t="shared" si="3"/>
        <v>#VALUE!</v>
      </c>
      <c r="P13" s="4"/>
      <c r="Q13" s="4" t="str">
        <f t="shared" si="4"/>
        <v>比較月２</v>
      </c>
      <c r="R13" s="4" t="str">
        <f t="shared" si="5"/>
        <v>2019/2</v>
      </c>
      <c r="S13" s="5" t="str">
        <f t="shared" si="6"/>
        <v>2022/2</v>
      </c>
      <c r="T13" s="6" t="e">
        <f t="shared" si="7"/>
        <v>#VALUE!</v>
      </c>
      <c r="U13" s="6" t="str">
        <f t="shared" si="8"/>
        <v>na</v>
      </c>
      <c r="V13" s="6">
        <f>VLOOKUP(R13,$A$8:$B$46,2,0)</f>
        <v>1500</v>
      </c>
      <c r="W13" s="9" t="e">
        <f t="shared" si="12"/>
        <v>#VALUE!</v>
      </c>
      <c r="X13" t="e">
        <f t="shared" si="9"/>
        <v>#VALUE!</v>
      </c>
      <c r="Y13" t="e">
        <f t="shared" si="11"/>
        <v>#VALUE!</v>
      </c>
    </row>
    <row r="14" spans="1:25" hidden="1" outlineLevel="1">
      <c r="A14" s="2" t="s">
        <v>24</v>
      </c>
      <c r="B14" s="45">
        <f>'2. 月次売上高（ご記入ください）'!B11</f>
        <v>1500</v>
      </c>
      <c r="G14" s="2" t="s">
        <v>84</v>
      </c>
      <c r="H14" s="3" t="s">
        <v>33</v>
      </c>
      <c r="I14" s="3" t="s">
        <v>98</v>
      </c>
      <c r="J14" s="6" t="str">
        <f t="shared" si="0"/>
        <v>na</v>
      </c>
      <c r="K14" s="6">
        <f t="shared" si="0"/>
        <v>1500</v>
      </c>
      <c r="L14" s="6">
        <f t="shared" si="1"/>
        <v>1500</v>
      </c>
      <c r="M14" s="6" t="str">
        <f>IFERROR(VLOOKUP(#REF!,$A$8:$B$46,2,0),"")</f>
        <v/>
      </c>
      <c r="N14" s="6" t="e">
        <f t="shared" si="2"/>
        <v>#VALUE!</v>
      </c>
      <c r="O14" s="6" t="e">
        <f t="shared" si="3"/>
        <v>#VALUE!</v>
      </c>
      <c r="P14" s="4"/>
      <c r="Q14" s="4" t="str">
        <f t="shared" si="4"/>
        <v>比較月２</v>
      </c>
      <c r="R14" s="4" t="str">
        <f t="shared" si="5"/>
        <v>2019/3</v>
      </c>
      <c r="S14" s="5" t="str">
        <f t="shared" si="6"/>
        <v>2022/3</v>
      </c>
      <c r="T14" s="6" t="e">
        <f t="shared" si="7"/>
        <v>#VALUE!</v>
      </c>
      <c r="U14" s="6" t="str">
        <f t="shared" si="8"/>
        <v>na</v>
      </c>
      <c r="V14" s="6">
        <f>VLOOKUP(R14,$A$8:$B$46,2,0)</f>
        <v>1500</v>
      </c>
      <c r="W14" s="9" t="e">
        <f t="shared" si="12"/>
        <v>#VALUE!</v>
      </c>
      <c r="X14" t="e">
        <f t="shared" si="9"/>
        <v>#VALUE!</v>
      </c>
      <c r="Y14" t="e">
        <f t="shared" si="11"/>
        <v>#VALUE!</v>
      </c>
    </row>
    <row r="15" spans="1:25" hidden="1" outlineLevel="1">
      <c r="A15" s="2" t="s">
        <v>25</v>
      </c>
      <c r="B15" s="45">
        <f>'2. 月次売上高（ご記入ください）'!B12</f>
        <v>1500</v>
      </c>
      <c r="G15" s="3"/>
      <c r="H15" s="3"/>
      <c r="I15" s="3"/>
      <c r="J15" s="6"/>
      <c r="K15" s="6"/>
      <c r="L15" s="6"/>
      <c r="M15" s="6"/>
      <c r="N15" s="6"/>
      <c r="O15" s="6"/>
      <c r="P15" s="4"/>
      <c r="Q15" s="4"/>
      <c r="R15" s="4"/>
      <c r="S15" s="5"/>
      <c r="T15" s="6"/>
      <c r="U15" s="6"/>
      <c r="V15" s="6"/>
      <c r="W15" s="4"/>
      <c r="X15" s="4"/>
    </row>
    <row r="16" spans="1:25" hidden="1" outlineLevel="1">
      <c r="A16" s="3" t="s">
        <v>26</v>
      </c>
      <c r="B16" s="45">
        <f>'2. 月次売上高（ご記入ください）'!B13</f>
        <v>1500</v>
      </c>
      <c r="G16" s="2"/>
      <c r="H16" s="3"/>
      <c r="I16" s="3"/>
      <c r="J16" s="6"/>
      <c r="K16" s="6"/>
      <c r="L16" s="6"/>
      <c r="M16" s="6"/>
      <c r="N16" s="6"/>
      <c r="O16" s="6"/>
      <c r="P16" s="4"/>
      <c r="Q16" s="4"/>
      <c r="R16" s="4"/>
      <c r="S16" s="5"/>
      <c r="T16" s="6"/>
      <c r="U16" s="6"/>
      <c r="V16" s="6"/>
      <c r="W16" s="4"/>
      <c r="X16" s="4"/>
    </row>
    <row r="17" spans="1:24" hidden="1" outlineLevel="1">
      <c r="A17" s="3" t="s">
        <v>27</v>
      </c>
      <c r="B17" s="45">
        <f>'2. 月次売上高（ご記入ください）'!B14</f>
        <v>1500</v>
      </c>
      <c r="G17" s="2"/>
      <c r="H17" s="3"/>
      <c r="I17" s="3"/>
      <c r="J17" s="6"/>
      <c r="K17" s="6"/>
      <c r="L17" s="6"/>
      <c r="M17" s="6"/>
      <c r="N17" s="6"/>
      <c r="O17" s="6"/>
      <c r="P17" s="4"/>
      <c r="Q17" s="4"/>
      <c r="R17" s="4"/>
      <c r="S17" s="5"/>
      <c r="T17" s="6"/>
      <c r="U17" s="6"/>
      <c r="V17" s="6"/>
      <c r="W17" s="4"/>
      <c r="X17" s="4"/>
    </row>
    <row r="18" spans="1:24" hidden="1" outlineLevel="1">
      <c r="A18" s="3" t="s">
        <v>28</v>
      </c>
      <c r="B18" s="45">
        <f>'2. 月次売上高（ご記入ください）'!B15</f>
        <v>1500</v>
      </c>
      <c r="G18" s="2"/>
      <c r="H18" s="3"/>
      <c r="I18" s="3"/>
      <c r="J18" s="6"/>
      <c r="K18" s="6"/>
      <c r="L18" s="6"/>
      <c r="M18" s="6"/>
      <c r="N18" s="6"/>
      <c r="O18" s="6"/>
      <c r="P18" s="4"/>
      <c r="Q18" s="4"/>
      <c r="R18" s="4"/>
      <c r="S18" s="5"/>
      <c r="T18" s="6"/>
      <c r="U18" s="6"/>
      <c r="V18" s="6"/>
      <c r="W18" s="4"/>
      <c r="X18" s="4"/>
    </row>
    <row r="19" spans="1:24" hidden="1" outlineLevel="1">
      <c r="A19" s="3" t="s">
        <v>43</v>
      </c>
      <c r="B19" s="45">
        <f>'2. 月次売上高（ご記入ください）'!B16</f>
        <v>1500</v>
      </c>
      <c r="G19" s="2"/>
      <c r="H19" s="3"/>
      <c r="I19" s="3"/>
      <c r="J19" s="6"/>
      <c r="K19" s="6"/>
      <c r="L19" s="6"/>
      <c r="M19" s="6"/>
      <c r="N19" s="6"/>
      <c r="O19" s="6"/>
      <c r="P19" s="4"/>
      <c r="Q19" s="4"/>
      <c r="R19" s="4"/>
      <c r="S19" s="5"/>
      <c r="T19" s="6"/>
      <c r="U19" s="6"/>
      <c r="V19" s="6"/>
      <c r="W19" s="4"/>
      <c r="X19" s="4"/>
    </row>
    <row r="20" spans="1:24" hidden="1" outlineLevel="1">
      <c r="A20" s="3" t="s">
        <v>30</v>
      </c>
      <c r="B20" s="45">
        <f>'2. 月次売上高（ご記入ください）'!B17</f>
        <v>1500</v>
      </c>
      <c r="G20" s="2"/>
      <c r="H20" s="3"/>
      <c r="I20" s="3"/>
      <c r="J20" s="6"/>
      <c r="K20" s="6"/>
      <c r="L20" s="6"/>
      <c r="M20" s="6"/>
      <c r="N20" s="6"/>
      <c r="O20" s="6"/>
      <c r="P20" s="4"/>
      <c r="Q20" s="4"/>
      <c r="R20" s="4"/>
      <c r="S20" s="5"/>
      <c r="T20" s="6"/>
      <c r="U20" s="6"/>
      <c r="V20" s="6"/>
      <c r="W20" s="4"/>
      <c r="X20" s="4"/>
    </row>
    <row r="21" spans="1:24" hidden="1" outlineLevel="1">
      <c r="A21" s="3" t="s">
        <v>32</v>
      </c>
      <c r="B21" s="45">
        <f>'2. 月次売上高（ご記入ください）'!B18</f>
        <v>1500</v>
      </c>
      <c r="G21" s="2"/>
      <c r="H21" s="3"/>
      <c r="I21" s="3"/>
      <c r="J21" s="6"/>
      <c r="K21" s="6"/>
      <c r="L21" s="6"/>
      <c r="M21" s="6"/>
      <c r="N21" s="6"/>
      <c r="O21" s="6"/>
      <c r="P21" s="4"/>
      <c r="Q21" s="4"/>
      <c r="R21" s="4"/>
      <c r="S21" s="5"/>
      <c r="T21" s="6"/>
      <c r="U21" s="6"/>
      <c r="V21" s="6"/>
      <c r="W21" s="4"/>
      <c r="X21" s="4"/>
    </row>
    <row r="22" spans="1:24" hidden="1" outlineLevel="1">
      <c r="A22" s="3" t="s">
        <v>33</v>
      </c>
      <c r="B22" s="45">
        <f>'2. 月次売上高（ご記入ください）'!B19</f>
        <v>1500</v>
      </c>
      <c r="G22" s="2"/>
      <c r="H22" s="3"/>
      <c r="I22" s="3"/>
      <c r="J22" s="6"/>
      <c r="K22" s="6"/>
      <c r="L22" s="6"/>
      <c r="M22" s="6"/>
      <c r="N22" s="6"/>
      <c r="O22" s="6"/>
      <c r="P22" s="4"/>
      <c r="Q22" s="4"/>
      <c r="R22" s="4"/>
      <c r="S22" s="5"/>
      <c r="T22" s="6"/>
      <c r="U22" s="6"/>
      <c r="V22" s="6"/>
      <c r="W22" s="4"/>
      <c r="X22" s="4"/>
    </row>
    <row r="23" spans="1:24" hidden="1" outlineLevel="1">
      <c r="A23" s="3" t="s">
        <v>34</v>
      </c>
      <c r="B23" s="45">
        <f>'2. 月次売上高（ご記入ください）'!B20</f>
        <v>915</v>
      </c>
      <c r="G23" s="2"/>
      <c r="H23" s="3"/>
      <c r="I23" s="3"/>
      <c r="J23" s="6"/>
      <c r="K23" s="6"/>
      <c r="L23" s="6"/>
      <c r="M23" s="6"/>
      <c r="N23" s="6"/>
      <c r="O23" s="6"/>
      <c r="P23" s="4"/>
      <c r="Q23" s="4"/>
      <c r="R23" s="4"/>
      <c r="S23" s="5"/>
      <c r="T23" s="6"/>
      <c r="U23" s="6"/>
      <c r="V23" s="6"/>
      <c r="W23" s="4"/>
      <c r="X23" s="4"/>
    </row>
    <row r="24" spans="1:24" hidden="1" outlineLevel="1">
      <c r="A24" s="3" t="s">
        <v>35</v>
      </c>
      <c r="B24" s="45">
        <f>'2. 月次売上高（ご記入ください）'!B21</f>
        <v>1229</v>
      </c>
      <c r="G24" s="2"/>
      <c r="H24" s="3"/>
      <c r="I24" s="3"/>
      <c r="J24" s="6"/>
      <c r="K24" s="6"/>
      <c r="L24" s="6"/>
      <c r="M24" s="6"/>
      <c r="N24" s="6"/>
      <c r="O24" s="6"/>
      <c r="P24" s="4"/>
      <c r="Q24" s="4"/>
      <c r="R24" s="4"/>
      <c r="S24" s="5"/>
      <c r="T24" s="6"/>
      <c r="U24" s="6"/>
      <c r="V24" s="6"/>
      <c r="W24" s="4"/>
      <c r="X24" s="4"/>
    </row>
    <row r="25" spans="1:24" hidden="1" outlineLevel="1">
      <c r="A25" s="3" t="s">
        <v>36</v>
      </c>
      <c r="B25" s="45">
        <f>'2. 月次売上高（ご記入ください）'!B22</f>
        <v>2000</v>
      </c>
      <c r="G25" s="2"/>
      <c r="H25" s="3"/>
      <c r="I25" s="3"/>
      <c r="J25" s="6"/>
      <c r="K25" s="6"/>
      <c r="L25" s="6"/>
      <c r="M25" s="6"/>
      <c r="N25" s="6"/>
      <c r="O25" s="6"/>
      <c r="P25" s="4"/>
      <c r="Q25" s="4"/>
      <c r="R25" s="4"/>
      <c r="S25" s="5"/>
      <c r="T25" s="6"/>
      <c r="U25" s="6"/>
      <c r="V25" s="6"/>
      <c r="W25" s="4"/>
      <c r="X25" s="4"/>
    </row>
    <row r="26" spans="1:24" hidden="1" outlineLevel="1">
      <c r="A26" s="3" t="s">
        <v>37</v>
      </c>
      <c r="B26" s="45">
        <f>'2. 月次売上高（ご記入ください）'!B23</f>
        <v>2000</v>
      </c>
      <c r="G26" s="2"/>
      <c r="H26" s="3"/>
      <c r="I26" s="3"/>
      <c r="J26" s="6"/>
      <c r="K26" s="6"/>
      <c r="L26" s="6"/>
      <c r="M26" s="6"/>
      <c r="N26" s="6"/>
      <c r="O26" s="6"/>
      <c r="P26" s="4"/>
      <c r="Q26" s="4"/>
      <c r="R26" s="4"/>
      <c r="S26" s="5"/>
      <c r="T26" s="6"/>
      <c r="U26" s="6"/>
      <c r="V26" s="6"/>
      <c r="W26" s="4"/>
      <c r="X26" s="4"/>
    </row>
    <row r="27" spans="1:24" hidden="1" outlineLevel="1">
      <c r="A27" s="3" t="s">
        <v>38</v>
      </c>
      <c r="B27" s="45">
        <f>'2. 月次売上高（ご記入ください）'!B24</f>
        <v>2000</v>
      </c>
      <c r="G27" s="2"/>
      <c r="H27" s="3"/>
      <c r="I27" s="3"/>
      <c r="J27" s="6"/>
      <c r="K27" s="6"/>
      <c r="L27" s="6"/>
      <c r="M27" s="6"/>
      <c r="N27" s="6"/>
      <c r="O27" s="6"/>
      <c r="P27" s="4"/>
      <c r="Q27" s="4"/>
      <c r="R27" s="4"/>
      <c r="S27" s="5"/>
      <c r="T27" s="6"/>
      <c r="U27" s="6"/>
      <c r="V27" s="6"/>
      <c r="W27" s="4"/>
      <c r="X27" s="4"/>
    </row>
    <row r="28" spans="1:24" hidden="1" outlineLevel="1">
      <c r="A28" s="3" t="s">
        <v>39</v>
      </c>
      <c r="B28" s="45">
        <f>'2. 月次売上高（ご記入ください）'!B25</f>
        <v>2000</v>
      </c>
      <c r="G28" s="2"/>
      <c r="H28" s="3"/>
      <c r="I28" s="3"/>
      <c r="J28" s="6"/>
      <c r="K28" s="6"/>
      <c r="L28" s="6"/>
      <c r="M28" s="6"/>
      <c r="N28" s="6"/>
      <c r="O28" s="6"/>
      <c r="P28" s="4"/>
      <c r="Q28" s="4"/>
      <c r="R28" s="4"/>
      <c r="S28" s="5"/>
      <c r="T28" s="6"/>
      <c r="U28" s="6"/>
      <c r="V28" s="6"/>
      <c r="W28" s="4"/>
      <c r="X28" s="4"/>
    </row>
    <row r="29" spans="1:24" hidden="1" outlineLevel="1">
      <c r="A29" s="3" t="s">
        <v>14</v>
      </c>
      <c r="B29" s="45">
        <f>'2. 月次売上高（ご記入ください）'!B26</f>
        <v>2000</v>
      </c>
      <c r="G29" s="2"/>
      <c r="H29" s="3"/>
      <c r="I29" s="3"/>
      <c r="J29" s="6"/>
      <c r="K29" s="6"/>
      <c r="L29" s="6"/>
      <c r="M29" s="6"/>
      <c r="N29" s="6"/>
      <c r="O29" s="6"/>
      <c r="P29" s="4"/>
      <c r="Q29" s="4"/>
      <c r="R29" s="4"/>
      <c r="S29" s="5"/>
      <c r="T29" s="6"/>
      <c r="U29" s="6"/>
      <c r="V29" s="6"/>
      <c r="W29" s="4"/>
      <c r="X29" s="4"/>
    </row>
    <row r="30" spans="1:24" hidden="1" outlineLevel="1">
      <c r="A30" s="3" t="s">
        <v>11</v>
      </c>
      <c r="B30" s="45">
        <f>'2. 月次売上高（ご記入ください）'!B27</f>
        <v>2000</v>
      </c>
      <c r="G30" s="2"/>
      <c r="H30" s="3"/>
      <c r="I30" s="3"/>
      <c r="J30" s="6"/>
      <c r="K30" s="6"/>
      <c r="L30" s="6"/>
      <c r="M30" s="6"/>
      <c r="N30" s="6"/>
      <c r="O30" s="6"/>
      <c r="P30" s="4"/>
      <c r="Q30" s="4"/>
      <c r="R30" s="4"/>
      <c r="S30" s="5"/>
      <c r="T30" s="6"/>
      <c r="U30" s="6"/>
      <c r="V30" s="6"/>
      <c r="W30" s="4"/>
      <c r="X30" s="4"/>
    </row>
    <row r="31" spans="1:24" hidden="1" outlineLevel="1">
      <c r="A31" s="3" t="s">
        <v>9</v>
      </c>
      <c r="B31" s="45">
        <f>'2. 月次売上高（ご記入ください）'!B28</f>
        <v>2019</v>
      </c>
      <c r="G31" s="2"/>
      <c r="H31" s="3"/>
      <c r="I31" s="3"/>
      <c r="J31" s="6"/>
      <c r="K31" s="6"/>
      <c r="L31" s="6"/>
      <c r="M31" s="6"/>
      <c r="N31" s="6"/>
      <c r="O31" s="6"/>
      <c r="P31" s="4"/>
      <c r="Q31" s="4"/>
      <c r="R31" s="4"/>
      <c r="S31" s="5"/>
      <c r="T31" s="6"/>
      <c r="U31" s="6"/>
      <c r="V31" s="6"/>
      <c r="W31" s="4"/>
      <c r="X31" s="4"/>
    </row>
    <row r="32" spans="1:24" hidden="1" outlineLevel="1">
      <c r="A32" s="3" t="s">
        <v>8</v>
      </c>
      <c r="B32" s="45">
        <f>'2. 月次売上高（ご記入ください）'!B29</f>
        <v>1647</v>
      </c>
      <c r="G32" s="2"/>
      <c r="H32" s="3"/>
      <c r="I32" s="3"/>
      <c r="J32" s="6"/>
      <c r="K32" s="6"/>
      <c r="L32" s="6"/>
      <c r="M32" s="6"/>
      <c r="N32" s="6"/>
      <c r="O32" s="6"/>
      <c r="P32" s="4"/>
      <c r="Q32" s="4"/>
      <c r="R32" s="4"/>
      <c r="S32" s="5"/>
      <c r="T32" s="6"/>
      <c r="U32" s="6"/>
      <c r="V32" s="6"/>
      <c r="W32" s="4"/>
      <c r="X32" s="4"/>
    </row>
    <row r="33" spans="1:24" hidden="1" outlineLevel="1">
      <c r="A33" s="3" t="s">
        <v>4</v>
      </c>
      <c r="B33" s="45">
        <f>'2. 月次売上高（ご記入ください）'!B30</f>
        <v>1735</v>
      </c>
      <c r="G33" s="2"/>
      <c r="H33" s="3"/>
      <c r="I33" s="3"/>
      <c r="J33" s="6"/>
      <c r="K33" s="6"/>
      <c r="L33" s="6"/>
      <c r="M33" s="6"/>
      <c r="N33" s="6"/>
      <c r="O33" s="6"/>
      <c r="P33" s="4"/>
      <c r="Q33" s="4"/>
      <c r="R33" s="4"/>
      <c r="S33" s="5"/>
      <c r="T33" s="6"/>
      <c r="U33" s="6"/>
      <c r="V33" s="6"/>
      <c r="W33" s="4"/>
      <c r="X33" s="4"/>
    </row>
    <row r="34" spans="1:24" hidden="1" outlineLevel="1">
      <c r="A34" s="3" t="s">
        <v>0</v>
      </c>
      <c r="B34" s="45">
        <f>'2. 月次売上高（ご記入ください）'!B31</f>
        <v>2074</v>
      </c>
      <c r="G34" s="2"/>
      <c r="H34" s="3"/>
      <c r="I34" s="3"/>
      <c r="J34" s="6"/>
      <c r="K34" s="6"/>
      <c r="L34" s="6"/>
      <c r="M34" s="6"/>
      <c r="N34" s="6"/>
      <c r="O34" s="6"/>
      <c r="P34" s="4"/>
      <c r="Q34" s="4"/>
      <c r="R34" s="4"/>
      <c r="S34" s="5"/>
      <c r="T34" s="6"/>
      <c r="U34" s="6"/>
      <c r="V34" s="6"/>
      <c r="W34" s="4"/>
      <c r="X34" s="4"/>
    </row>
    <row r="35" spans="1:24" hidden="1" outlineLevel="1">
      <c r="A35" s="3" t="s">
        <v>1</v>
      </c>
      <c r="B35" s="45">
        <f>'2. 月次売上高（ご記入ください）'!B32</f>
        <v>1753</v>
      </c>
      <c r="G35" s="2"/>
      <c r="H35" s="3"/>
      <c r="I35" s="3"/>
      <c r="J35" s="6"/>
      <c r="K35" s="6"/>
      <c r="L35" s="6"/>
      <c r="M35" s="6"/>
      <c r="N35" s="6"/>
      <c r="O35" s="6"/>
      <c r="P35" s="4"/>
      <c r="Q35" s="4"/>
      <c r="R35" s="4"/>
      <c r="S35" s="5"/>
      <c r="T35" s="6"/>
      <c r="U35" s="6"/>
      <c r="V35" s="6"/>
      <c r="W35" s="4"/>
      <c r="X35" s="4"/>
    </row>
    <row r="36" spans="1:24" hidden="1" outlineLevel="1">
      <c r="A36" s="3" t="s">
        <v>2</v>
      </c>
      <c r="B36" s="45">
        <f>'2. 月次売上高（ご記入ください）'!B33</f>
        <v>2147</v>
      </c>
      <c r="G36" s="2"/>
      <c r="H36" s="3"/>
      <c r="I36" s="3"/>
      <c r="J36" s="6"/>
      <c r="K36" s="6"/>
      <c r="L36" s="6"/>
      <c r="M36" s="6"/>
      <c r="N36" s="6"/>
      <c r="O36" s="6"/>
      <c r="P36" s="4"/>
      <c r="Q36" s="4"/>
      <c r="R36" s="4"/>
      <c r="S36" s="5"/>
      <c r="T36" s="6"/>
      <c r="U36" s="6"/>
      <c r="V36" s="6"/>
      <c r="W36" s="4"/>
      <c r="X36" s="4"/>
    </row>
    <row r="37" spans="1:24" hidden="1" outlineLevel="1">
      <c r="A37" s="3" t="s">
        <v>3</v>
      </c>
      <c r="B37" s="45">
        <f>'2. 月次売上高（ご記入ください）'!B34</f>
        <v>1992</v>
      </c>
      <c r="G37" s="2"/>
      <c r="H37" s="3"/>
      <c r="I37" s="3"/>
      <c r="J37" s="6"/>
      <c r="K37" s="6"/>
      <c r="L37" s="6"/>
      <c r="M37" s="6"/>
      <c r="N37" s="6"/>
      <c r="O37" s="6"/>
      <c r="P37" s="4"/>
      <c r="Q37" s="4"/>
      <c r="R37" s="4"/>
      <c r="S37" s="5"/>
      <c r="T37" s="6"/>
      <c r="U37" s="6"/>
      <c r="V37" s="6"/>
      <c r="W37" s="4"/>
      <c r="X37" s="4"/>
    </row>
    <row r="38" spans="1:24" hidden="1" outlineLevel="1">
      <c r="A38" s="3" t="s">
        <v>5</v>
      </c>
      <c r="B38" s="45">
        <f>'2. 月次売上高（ご記入ください）'!B35</f>
        <v>2202</v>
      </c>
      <c r="G38" s="2"/>
      <c r="H38" s="3"/>
      <c r="I38" s="3"/>
      <c r="J38" s="6"/>
      <c r="K38" s="6"/>
      <c r="L38" s="6"/>
      <c r="M38" s="6"/>
      <c r="N38" s="6"/>
      <c r="O38" s="6"/>
      <c r="P38" s="4"/>
      <c r="Q38" s="4"/>
      <c r="R38" s="4"/>
      <c r="S38" s="5"/>
      <c r="T38" s="6"/>
      <c r="U38" s="6"/>
      <c r="V38" s="6"/>
      <c r="W38" s="4"/>
      <c r="X38" s="4"/>
    </row>
    <row r="39" spans="1:24" hidden="1" outlineLevel="1">
      <c r="A39" s="3" t="s">
        <v>6</v>
      </c>
      <c r="B39" s="45">
        <f>'2. 月次売上高（ご記入ください）'!B36</f>
        <v>1833</v>
      </c>
      <c r="G39" s="2"/>
      <c r="H39" s="3"/>
      <c r="I39" s="3"/>
      <c r="J39" s="6"/>
      <c r="K39" s="6"/>
      <c r="L39" s="6"/>
      <c r="M39" s="6"/>
      <c r="N39" s="6"/>
      <c r="O39" s="6"/>
      <c r="P39" s="4"/>
      <c r="Q39" s="4"/>
      <c r="R39" s="4"/>
      <c r="S39" s="5"/>
      <c r="T39" s="6"/>
      <c r="U39" s="6"/>
      <c r="V39" s="6"/>
      <c r="W39" s="4"/>
      <c r="X39" s="4"/>
    </row>
    <row r="40" spans="1:24" hidden="1" outlineLevel="1">
      <c r="A40" s="2" t="s">
        <v>7</v>
      </c>
      <c r="B40" s="45">
        <f>'2. 月次売上高（ご記入ください）'!B37</f>
        <v>1719</v>
      </c>
      <c r="G40" s="2"/>
      <c r="H40" s="3"/>
      <c r="I40" s="3"/>
      <c r="J40" s="6"/>
      <c r="K40" s="6"/>
      <c r="L40" s="6"/>
      <c r="M40" s="6"/>
      <c r="N40" s="6"/>
      <c r="O40" s="6"/>
      <c r="P40" s="4"/>
      <c r="Q40" s="4"/>
      <c r="R40" s="4"/>
      <c r="S40" s="5"/>
      <c r="T40" s="6"/>
      <c r="U40" s="6"/>
      <c r="V40" s="6"/>
      <c r="W40" s="4"/>
      <c r="X40" s="4"/>
    </row>
    <row r="41" spans="1:24" hidden="1" outlineLevel="1">
      <c r="A41" s="2" t="s">
        <v>15</v>
      </c>
      <c r="B41" s="45">
        <f>'2. 月次売上高（ご記入ください）'!B38</f>
        <v>1881</v>
      </c>
      <c r="G41" s="2"/>
      <c r="H41" s="3"/>
      <c r="I41" s="3"/>
      <c r="J41" s="6"/>
      <c r="K41" s="6"/>
      <c r="L41" s="6"/>
      <c r="M41" s="6"/>
      <c r="N41" s="6"/>
      <c r="O41" s="6"/>
      <c r="P41" s="4"/>
      <c r="Q41" s="4"/>
      <c r="R41" s="4"/>
      <c r="S41" s="5"/>
      <c r="T41" s="6"/>
      <c r="U41" s="6"/>
      <c r="V41" s="6"/>
      <c r="W41" s="4"/>
      <c r="X41" s="4"/>
    </row>
    <row r="42" spans="1:24" hidden="1" outlineLevel="1">
      <c r="A42" s="2" t="s">
        <v>16</v>
      </c>
      <c r="B42" s="45">
        <f>'2. 月次売上高（ご記入ください）'!B39</f>
        <v>1610</v>
      </c>
      <c r="G42" s="2"/>
      <c r="H42" s="3"/>
      <c r="I42" s="3"/>
      <c r="J42" s="6"/>
      <c r="K42" s="6"/>
      <c r="L42" s="6"/>
      <c r="M42" s="6"/>
      <c r="N42" s="6"/>
      <c r="O42" s="6"/>
      <c r="P42" s="4"/>
      <c r="Q42" s="4"/>
      <c r="R42" s="4"/>
      <c r="S42" s="5"/>
      <c r="T42" s="6"/>
      <c r="U42" s="6"/>
      <c r="V42" s="6"/>
      <c r="W42" s="4"/>
      <c r="X42" s="4"/>
    </row>
    <row r="43" spans="1:24" hidden="1" outlineLevel="1">
      <c r="A43" s="2" t="s">
        <v>17</v>
      </c>
      <c r="B43" s="45" t="str">
        <f>'2. 月次売上高（ご記入ください）'!B40</f>
        <v>na</v>
      </c>
      <c r="G43" s="2"/>
      <c r="H43" s="3"/>
      <c r="I43" s="3"/>
      <c r="J43" s="6"/>
      <c r="K43" s="6"/>
      <c r="L43" s="6"/>
      <c r="M43" s="6"/>
      <c r="N43" s="6"/>
      <c r="O43" s="6"/>
      <c r="P43" s="4"/>
      <c r="Q43" s="4"/>
      <c r="R43" s="4"/>
      <c r="S43" s="5"/>
      <c r="T43" s="6"/>
      <c r="U43" s="6"/>
      <c r="V43" s="6"/>
      <c r="W43" s="4"/>
      <c r="X43" s="4"/>
    </row>
    <row r="44" spans="1:24" hidden="1" outlineLevel="1">
      <c r="A44" s="2" t="s">
        <v>82</v>
      </c>
      <c r="B44" s="45" t="str">
        <f>'2. 月次売上高（ご記入ください）'!B41</f>
        <v>na</v>
      </c>
      <c r="G44" s="2"/>
      <c r="H44" s="3"/>
      <c r="I44" s="3"/>
      <c r="J44" s="6"/>
      <c r="K44" s="6"/>
      <c r="L44" s="6"/>
      <c r="M44" s="6"/>
      <c r="N44" s="6"/>
      <c r="O44" s="6"/>
      <c r="P44" s="4"/>
      <c r="Q44" s="4"/>
      <c r="R44" s="4"/>
      <c r="S44" s="5"/>
      <c r="T44" s="6"/>
      <c r="U44" s="6"/>
      <c r="V44" s="6"/>
      <c r="W44" s="4"/>
      <c r="X44" s="4"/>
    </row>
    <row r="45" spans="1:24" hidden="1" outlineLevel="1">
      <c r="A45" s="2" t="s">
        <v>83</v>
      </c>
      <c r="B45" s="45" t="str">
        <f>'2. 月次売上高（ご記入ください）'!B42</f>
        <v>na</v>
      </c>
      <c r="G45" s="2"/>
      <c r="H45" s="3"/>
      <c r="I45" s="3"/>
      <c r="J45" s="6"/>
      <c r="K45" s="6"/>
      <c r="L45" s="6"/>
      <c r="M45" s="6"/>
      <c r="N45" s="6"/>
      <c r="O45" s="6"/>
      <c r="P45" s="4"/>
      <c r="Q45" s="4"/>
      <c r="R45" s="4"/>
      <c r="S45" s="5"/>
      <c r="T45" s="6"/>
      <c r="U45" s="6"/>
      <c r="V45" s="6"/>
      <c r="W45" s="4"/>
      <c r="X45" s="4"/>
    </row>
    <row r="46" spans="1:24" ht="19.5" hidden="1" outlineLevel="1" thickBot="1">
      <c r="A46" s="2" t="s">
        <v>84</v>
      </c>
      <c r="B46" s="46" t="str">
        <f>'2. 月次売上高（ご記入ください）'!B43</f>
        <v>na</v>
      </c>
      <c r="G46" s="2"/>
      <c r="H46" s="3"/>
      <c r="I46" s="3"/>
      <c r="J46" s="6"/>
      <c r="K46" s="6"/>
      <c r="L46" s="6"/>
      <c r="M46" s="6"/>
      <c r="N46" s="6"/>
      <c r="O46" s="6"/>
      <c r="P46" s="4"/>
      <c r="Q46" s="4"/>
      <c r="R46" s="4"/>
      <c r="S46" s="5"/>
      <c r="T46" s="6"/>
      <c r="U46" s="6"/>
      <c r="V46" s="6"/>
      <c r="W46" s="4"/>
      <c r="X46" s="4"/>
    </row>
    <row r="47" spans="1:24" hidden="1" outlineLevel="1">
      <c r="G47" s="2"/>
      <c r="H47" s="3"/>
      <c r="I47" s="3"/>
      <c r="J47" s="6"/>
      <c r="K47" s="6"/>
      <c r="L47" s="6"/>
      <c r="M47" s="6"/>
      <c r="N47" s="6"/>
      <c r="O47" s="6"/>
      <c r="P47" s="4"/>
      <c r="Q47" s="4"/>
      <c r="R47" s="4"/>
      <c r="S47" s="5"/>
      <c r="T47" s="6"/>
      <c r="U47" s="6"/>
      <c r="V47" s="6"/>
      <c r="W47" s="4"/>
      <c r="X47" s="4"/>
    </row>
    <row r="48" spans="1:24" collapsed="1">
      <c r="G48" s="2"/>
      <c r="H48" s="3"/>
      <c r="I48" s="3"/>
      <c r="J48" s="6"/>
      <c r="K48" s="6"/>
      <c r="L48" s="6"/>
      <c r="M48" s="6"/>
      <c r="N48" s="6"/>
      <c r="O48" s="6"/>
      <c r="P48" s="4"/>
      <c r="Q48" s="4"/>
      <c r="R48" s="4"/>
      <c r="S48" s="5"/>
      <c r="T48" s="6"/>
      <c r="U48" s="6"/>
      <c r="V48" s="6"/>
      <c r="W48" s="4"/>
      <c r="X48" s="4"/>
    </row>
    <row r="49" spans="7:24">
      <c r="G49" s="2"/>
      <c r="H49" s="3"/>
      <c r="I49" s="3"/>
      <c r="J49" s="6"/>
      <c r="K49" s="6"/>
      <c r="L49" s="6"/>
      <c r="M49" s="6"/>
      <c r="N49" s="6"/>
      <c r="O49" s="6"/>
      <c r="P49" s="4"/>
      <c r="Q49" s="4"/>
      <c r="R49" s="4"/>
      <c r="S49" s="5"/>
      <c r="T49" s="6"/>
      <c r="U49" s="6"/>
      <c r="V49" s="6"/>
      <c r="W49" s="4"/>
      <c r="X49" s="4"/>
    </row>
    <row r="50" spans="7:24">
      <c r="G50" s="2"/>
      <c r="H50" s="3"/>
      <c r="I50" s="3"/>
      <c r="J50" s="6"/>
      <c r="K50" s="6"/>
      <c r="L50" s="6"/>
      <c r="M50" s="6"/>
      <c r="N50" s="6"/>
      <c r="O50" s="6"/>
      <c r="P50" s="4"/>
      <c r="Q50" s="4"/>
      <c r="R50" s="4"/>
      <c r="S50" s="5"/>
      <c r="T50" s="6"/>
      <c r="U50" s="6"/>
      <c r="V50" s="6"/>
      <c r="W50" s="4"/>
      <c r="X50" s="4"/>
    </row>
    <row r="51" spans="7:24">
      <c r="G51" s="2"/>
      <c r="H51" s="3"/>
      <c r="I51" s="3"/>
      <c r="J51" s="6"/>
      <c r="K51" s="6"/>
      <c r="L51" s="6"/>
      <c r="M51" s="6"/>
      <c r="N51" s="6"/>
      <c r="O51" s="6"/>
      <c r="P51" s="4"/>
      <c r="Q51" s="4"/>
      <c r="R51" s="4"/>
      <c r="S51" s="5"/>
      <c r="T51" s="6"/>
      <c r="U51" s="6"/>
      <c r="V51" s="6"/>
      <c r="W51" s="4"/>
      <c r="X51" s="4"/>
    </row>
    <row r="52" spans="7:24">
      <c r="G52" s="2"/>
      <c r="H52" s="3"/>
      <c r="I52" s="3"/>
      <c r="J52" s="6"/>
      <c r="K52" s="6"/>
      <c r="L52" s="6"/>
      <c r="M52" s="6"/>
      <c r="N52" s="6"/>
      <c r="O52" s="6"/>
      <c r="P52" s="4"/>
      <c r="Q52" s="4"/>
      <c r="R52" s="4"/>
      <c r="S52" s="5"/>
      <c r="T52" s="6"/>
      <c r="U52" s="6"/>
      <c r="V52" s="6"/>
      <c r="W52" s="4"/>
      <c r="X52" s="4"/>
    </row>
    <row r="53" spans="7:24">
      <c r="G53" s="2"/>
      <c r="H53" s="3"/>
      <c r="I53" s="3"/>
      <c r="J53" s="6"/>
      <c r="K53" s="6"/>
      <c r="L53" s="6"/>
      <c r="M53" s="6"/>
      <c r="N53" s="6"/>
      <c r="O53" s="6"/>
      <c r="P53" s="4"/>
      <c r="Q53" s="4"/>
      <c r="R53" s="4"/>
      <c r="S53" s="5"/>
      <c r="T53" s="6"/>
      <c r="U53" s="6"/>
      <c r="V53" s="6"/>
      <c r="W53" s="4"/>
      <c r="X53" s="4"/>
    </row>
    <row r="54" spans="7:24">
      <c r="G54" s="2"/>
      <c r="H54" s="3"/>
      <c r="I54" s="3"/>
      <c r="J54" s="6"/>
      <c r="K54" s="6"/>
      <c r="L54" s="6"/>
      <c r="M54" s="6"/>
      <c r="N54" s="6"/>
      <c r="O54" s="6"/>
      <c r="P54" s="4"/>
      <c r="Q54" s="4"/>
      <c r="R54" s="4"/>
      <c r="S54" s="5"/>
      <c r="T54" s="6"/>
      <c r="U54" s="6"/>
      <c r="V54" s="6"/>
      <c r="W54" s="4"/>
      <c r="X54" s="4"/>
    </row>
    <row r="55" spans="7:24">
      <c r="G55" s="2"/>
      <c r="H55" s="3"/>
      <c r="I55" s="3"/>
      <c r="J55" s="6"/>
      <c r="K55" s="6"/>
      <c r="L55" s="6"/>
      <c r="M55" s="6"/>
      <c r="N55" s="6"/>
      <c r="O55" s="6"/>
      <c r="P55" s="4"/>
      <c r="Q55" s="4"/>
      <c r="R55" s="4"/>
      <c r="S55" s="5"/>
      <c r="T55" s="6"/>
      <c r="U55" s="6"/>
      <c r="V55" s="6"/>
      <c r="W55" s="4"/>
      <c r="X55" s="4"/>
    </row>
    <row r="56" spans="7:24">
      <c r="G56" s="2"/>
      <c r="H56" s="3"/>
      <c r="I56" s="3"/>
      <c r="J56" s="6"/>
      <c r="K56" s="6"/>
      <c r="L56" s="6"/>
      <c r="M56" s="6"/>
      <c r="N56" s="6"/>
      <c r="O56" s="6"/>
      <c r="P56" s="4"/>
      <c r="Q56" s="4"/>
      <c r="R56" s="4"/>
      <c r="S56" s="5"/>
      <c r="T56" s="6"/>
      <c r="U56" s="6"/>
      <c r="V56" s="6"/>
      <c r="W56" s="4"/>
      <c r="X56" s="4"/>
    </row>
    <row r="57" spans="7:24">
      <c r="G57" s="2"/>
      <c r="H57" s="3"/>
      <c r="I57" s="3"/>
      <c r="J57" s="6"/>
      <c r="K57" s="6"/>
      <c r="L57" s="6"/>
      <c r="M57" s="6"/>
      <c r="N57" s="6"/>
      <c r="O57" s="6"/>
      <c r="P57" s="4"/>
      <c r="Q57" s="4"/>
      <c r="R57" s="4"/>
      <c r="S57" s="5"/>
      <c r="T57" s="6"/>
      <c r="U57" s="6"/>
      <c r="V57" s="6"/>
      <c r="W57" s="4"/>
      <c r="X57" s="4"/>
    </row>
    <row r="58" spans="7:24">
      <c r="G58" s="2"/>
      <c r="H58" s="3"/>
      <c r="I58" s="3"/>
      <c r="J58" s="6"/>
      <c r="K58" s="6"/>
      <c r="L58" s="6"/>
      <c r="M58" s="6"/>
      <c r="N58" s="6"/>
      <c r="O58" s="6"/>
      <c r="P58" s="4"/>
      <c r="Q58" s="4"/>
      <c r="R58" s="4"/>
      <c r="S58" s="5"/>
      <c r="T58" s="6"/>
      <c r="U58" s="6"/>
      <c r="V58" s="6"/>
      <c r="W58" s="4"/>
      <c r="X58" s="4"/>
    </row>
    <row r="59" spans="7:24">
      <c r="G59" s="2"/>
      <c r="H59" s="3"/>
      <c r="I59" s="3"/>
      <c r="J59" s="6"/>
      <c r="K59" s="6"/>
      <c r="L59" s="6"/>
      <c r="M59" s="6"/>
      <c r="N59" s="6"/>
      <c r="O59" s="6"/>
      <c r="P59" s="4"/>
      <c r="Q59" s="4"/>
      <c r="R59" s="4"/>
      <c r="S59" s="5"/>
      <c r="T59" s="6"/>
      <c r="U59" s="6"/>
      <c r="V59" s="6"/>
      <c r="W59" s="4"/>
      <c r="X59" s="4"/>
    </row>
    <row r="60" spans="7:24">
      <c r="G60" s="2"/>
      <c r="H60" s="3"/>
      <c r="I60" s="3"/>
      <c r="J60" s="6"/>
      <c r="K60" s="6"/>
      <c r="L60" s="6"/>
      <c r="M60" s="6"/>
      <c r="N60" s="6"/>
      <c r="O60" s="6"/>
      <c r="P60" s="4"/>
      <c r="Q60" s="4"/>
      <c r="R60" s="4"/>
      <c r="S60" s="5"/>
      <c r="T60" s="6"/>
      <c r="U60" s="6"/>
      <c r="V60" s="6"/>
      <c r="W60" s="4"/>
      <c r="X60" s="4"/>
    </row>
    <row r="61" spans="7:24">
      <c r="G61" s="2"/>
      <c r="H61" s="3"/>
      <c r="I61" s="3"/>
      <c r="J61" s="6"/>
      <c r="K61" s="6"/>
      <c r="L61" s="6"/>
      <c r="M61" s="6"/>
      <c r="N61" s="6"/>
      <c r="O61" s="6"/>
      <c r="P61" s="4"/>
      <c r="Q61" s="4"/>
      <c r="R61" s="4"/>
      <c r="S61" s="5"/>
      <c r="T61" s="6"/>
      <c r="U61" s="6"/>
      <c r="V61" s="6"/>
      <c r="W61" s="4"/>
      <c r="X61" s="4"/>
    </row>
    <row r="62" spans="7:24">
      <c r="G62" s="2"/>
      <c r="H62" s="3"/>
      <c r="I62" s="3"/>
      <c r="J62" s="6"/>
      <c r="K62" s="6"/>
      <c r="L62" s="6"/>
      <c r="M62" s="6"/>
      <c r="N62" s="6"/>
      <c r="O62" s="6"/>
      <c r="P62" s="4"/>
      <c r="Q62" s="4"/>
      <c r="R62" s="4"/>
      <c r="S62" s="5"/>
      <c r="T62" s="6"/>
      <c r="U62" s="6"/>
      <c r="V62" s="6"/>
      <c r="W62" s="4"/>
      <c r="X62" s="4"/>
    </row>
    <row r="63" spans="7:24">
      <c r="G63" s="2"/>
      <c r="H63" s="3"/>
      <c r="I63" s="3"/>
      <c r="J63" s="6"/>
      <c r="K63" s="6"/>
      <c r="L63" s="6"/>
      <c r="M63" s="6"/>
      <c r="N63" s="6"/>
      <c r="O63" s="6"/>
      <c r="P63" s="4"/>
      <c r="Q63" s="4"/>
      <c r="R63" s="4"/>
      <c r="S63" s="5"/>
      <c r="T63" s="6"/>
      <c r="U63" s="6"/>
      <c r="V63" s="6"/>
      <c r="W63" s="4"/>
      <c r="X63" s="4"/>
    </row>
    <row r="64" spans="7:24">
      <c r="G64" s="2"/>
      <c r="H64" s="3"/>
      <c r="I64" s="3"/>
      <c r="J64" s="6"/>
      <c r="K64" s="6"/>
      <c r="L64" s="6"/>
      <c r="M64" s="6"/>
      <c r="N64" s="6"/>
      <c r="O64" s="6"/>
      <c r="P64" s="4"/>
      <c r="Q64" s="4"/>
      <c r="R64" s="4"/>
      <c r="S64" s="5"/>
      <c r="T64" s="6"/>
      <c r="U64" s="6"/>
      <c r="V64" s="6"/>
      <c r="W64" s="4"/>
      <c r="X64" s="4"/>
    </row>
    <row r="65" spans="7:24">
      <c r="G65" s="2"/>
      <c r="H65" s="3"/>
      <c r="I65" s="3"/>
      <c r="J65" s="6"/>
      <c r="K65" s="6"/>
      <c r="L65" s="6"/>
      <c r="M65" s="6"/>
      <c r="N65" s="6"/>
      <c r="O65" s="6"/>
      <c r="P65" s="4"/>
      <c r="Q65" s="4"/>
      <c r="R65" s="4"/>
      <c r="S65" s="5"/>
      <c r="T65" s="6"/>
      <c r="U65" s="6"/>
      <c r="V65" s="6"/>
      <c r="W65" s="4"/>
      <c r="X65" s="4"/>
    </row>
    <row r="66" spans="7:24">
      <c r="G66" s="2"/>
      <c r="H66" s="3"/>
      <c r="I66" s="3"/>
      <c r="J66" s="6"/>
      <c r="K66" s="6"/>
      <c r="L66" s="6"/>
      <c r="M66" s="6"/>
      <c r="N66" s="6"/>
      <c r="O66" s="6"/>
      <c r="P66" s="4"/>
      <c r="Q66" s="4"/>
      <c r="R66" s="4"/>
      <c r="S66" s="5"/>
      <c r="T66" s="6"/>
      <c r="U66" s="6"/>
      <c r="V66" s="6"/>
      <c r="W66" s="4"/>
      <c r="X66" s="4"/>
    </row>
    <row r="67" spans="7:24">
      <c r="G67" s="2"/>
      <c r="H67" s="3"/>
      <c r="I67" s="3"/>
      <c r="J67" s="6"/>
      <c r="K67" s="6"/>
      <c r="L67" s="6"/>
      <c r="M67" s="6"/>
      <c r="N67" s="6"/>
      <c r="O67" s="6"/>
      <c r="P67" s="4"/>
      <c r="Q67" s="4"/>
      <c r="R67" s="4"/>
      <c r="S67" s="5"/>
      <c r="T67" s="6"/>
      <c r="U67" s="6"/>
      <c r="V67" s="6"/>
      <c r="W67" s="4"/>
      <c r="X67" s="4"/>
    </row>
    <row r="68" spans="7:24">
      <c r="G68" s="2"/>
      <c r="H68" s="3"/>
      <c r="I68" s="3"/>
      <c r="J68" s="6"/>
      <c r="K68" s="6"/>
      <c r="L68" s="6"/>
      <c r="M68" s="6"/>
      <c r="N68" s="6"/>
      <c r="O68" s="6"/>
      <c r="P68" s="4"/>
      <c r="Q68" s="4"/>
      <c r="R68" s="4"/>
      <c r="S68" s="5"/>
      <c r="T68" s="6"/>
      <c r="U68" s="6"/>
      <c r="V68" s="6"/>
      <c r="W68" s="4"/>
      <c r="X68" s="4"/>
    </row>
    <row r="69" spans="7:24">
      <c r="G69" s="2"/>
      <c r="H69" s="3"/>
      <c r="I69" s="3"/>
      <c r="J69" s="6"/>
      <c r="K69" s="6"/>
      <c r="L69" s="6"/>
      <c r="M69" s="6"/>
      <c r="N69" s="6"/>
      <c r="O69" s="6"/>
      <c r="P69" s="4"/>
      <c r="Q69" s="4"/>
      <c r="R69" s="4"/>
      <c r="S69" s="5"/>
      <c r="T69" s="6"/>
      <c r="U69" s="6"/>
      <c r="V69" s="6"/>
      <c r="W69" s="4"/>
      <c r="X69" s="4"/>
    </row>
    <row r="70" spans="7:24">
      <c r="G70" s="2"/>
      <c r="H70" s="3"/>
      <c r="I70" s="3"/>
      <c r="J70" s="6"/>
      <c r="K70" s="6"/>
      <c r="L70" s="6"/>
      <c r="M70" s="6"/>
      <c r="N70" s="6"/>
      <c r="O70" s="6"/>
      <c r="P70" s="4"/>
      <c r="Q70" s="4"/>
      <c r="R70" s="4"/>
      <c r="S70" s="5"/>
      <c r="T70" s="6"/>
      <c r="U70" s="6"/>
      <c r="V70" s="6"/>
      <c r="W70" s="4"/>
      <c r="X70" s="4"/>
    </row>
    <row r="71" spans="7:24">
      <c r="G71" s="2"/>
      <c r="H71" s="3"/>
      <c r="I71" s="3"/>
      <c r="J71" s="6"/>
      <c r="K71" s="6"/>
      <c r="L71" s="6"/>
      <c r="M71" s="6"/>
      <c r="N71" s="6"/>
      <c r="O71" s="6"/>
      <c r="P71" s="4"/>
      <c r="Q71" s="4"/>
      <c r="R71" s="4"/>
      <c r="S71" s="5"/>
      <c r="T71" s="6"/>
      <c r="U71" s="6"/>
      <c r="V71" s="6"/>
      <c r="W71" s="4"/>
      <c r="X71" s="4"/>
    </row>
    <row r="72" spans="7:24">
      <c r="G72" s="2"/>
      <c r="H72" s="3"/>
      <c r="I72" s="3"/>
      <c r="J72" s="6"/>
      <c r="K72" s="6"/>
      <c r="L72" s="6"/>
      <c r="M72" s="6"/>
      <c r="N72" s="6"/>
      <c r="O72" s="6"/>
      <c r="P72" s="4"/>
      <c r="Q72" s="4"/>
      <c r="R72" s="4"/>
      <c r="S72" s="5"/>
      <c r="T72" s="6"/>
      <c r="U72" s="6"/>
      <c r="V72" s="6"/>
      <c r="W72" s="4"/>
      <c r="X72" s="4"/>
    </row>
    <row r="73" spans="7:24">
      <c r="G73" s="2"/>
      <c r="H73" s="3"/>
      <c r="I73" s="3"/>
      <c r="J73" s="6"/>
      <c r="K73" s="6"/>
      <c r="L73" s="6"/>
      <c r="M73" s="6"/>
      <c r="N73" s="6"/>
      <c r="O73" s="6"/>
      <c r="P73" s="4"/>
      <c r="Q73" s="4"/>
      <c r="R73" s="4"/>
      <c r="S73" s="5"/>
      <c r="T73" s="6"/>
      <c r="U73" s="6"/>
      <c r="V73" s="6"/>
      <c r="W73" s="4"/>
      <c r="X73" s="4"/>
    </row>
    <row r="74" spans="7:24">
      <c r="G74" s="2"/>
      <c r="H74" s="3"/>
      <c r="I74" s="3"/>
      <c r="J74" s="6"/>
      <c r="K74" s="6"/>
      <c r="L74" s="6"/>
      <c r="M74" s="6"/>
      <c r="N74" s="6"/>
      <c r="O74" s="6"/>
      <c r="P74" s="4"/>
      <c r="Q74" s="4"/>
      <c r="R74" s="4"/>
      <c r="S74" s="5"/>
      <c r="T74" s="6"/>
      <c r="U74" s="6"/>
      <c r="V74" s="6"/>
      <c r="W74" s="4"/>
      <c r="X74" s="4"/>
    </row>
    <row r="75" spans="7:24">
      <c r="G75" s="2"/>
      <c r="H75" s="3"/>
      <c r="I75" s="3"/>
      <c r="J75" s="6"/>
      <c r="K75" s="6"/>
      <c r="L75" s="6"/>
      <c r="M75" s="6"/>
      <c r="N75" s="6"/>
      <c r="O75" s="6"/>
      <c r="P75" s="4"/>
      <c r="Q75" s="4"/>
      <c r="R75" s="4"/>
      <c r="S75" s="5"/>
      <c r="T75" s="6"/>
      <c r="U75" s="6"/>
      <c r="V75" s="6"/>
      <c r="W75" s="4"/>
      <c r="X75" s="4"/>
    </row>
    <row r="76" spans="7:24">
      <c r="G76" s="2"/>
      <c r="H76" s="3"/>
      <c r="I76" s="3"/>
      <c r="J76" s="6"/>
      <c r="K76" s="6"/>
      <c r="L76" s="6"/>
      <c r="M76" s="6"/>
      <c r="N76" s="6"/>
      <c r="O76" s="6"/>
      <c r="P76" s="4"/>
      <c r="Q76" s="4"/>
      <c r="R76" s="4"/>
      <c r="S76" s="5"/>
      <c r="T76" s="6"/>
      <c r="U76" s="6"/>
      <c r="V76" s="6"/>
      <c r="W76" s="4"/>
      <c r="X76" s="4"/>
    </row>
    <row r="77" spans="7:24">
      <c r="G77" s="2"/>
      <c r="H77" s="3"/>
      <c r="I77" s="3"/>
      <c r="J77" s="6"/>
      <c r="K77" s="6"/>
      <c r="L77" s="6"/>
      <c r="M77" s="6"/>
      <c r="N77" s="6"/>
      <c r="O77" s="6"/>
      <c r="P77" s="4"/>
      <c r="Q77" s="4"/>
      <c r="R77" s="4"/>
      <c r="S77" s="5"/>
      <c r="T77" s="6"/>
      <c r="U77" s="6"/>
      <c r="V77" s="6"/>
      <c r="W77" s="4"/>
      <c r="X77" s="4"/>
    </row>
    <row r="78" spans="7:24">
      <c r="G78" s="2"/>
      <c r="H78" s="3"/>
      <c r="I78" s="3"/>
      <c r="J78" s="6"/>
      <c r="K78" s="6"/>
      <c r="L78" s="6"/>
      <c r="M78" s="6"/>
      <c r="N78" s="6"/>
      <c r="O78" s="6"/>
      <c r="P78" s="4"/>
      <c r="Q78" s="4"/>
      <c r="R78" s="4"/>
      <c r="S78" s="5"/>
      <c r="T78" s="6"/>
      <c r="U78" s="6"/>
      <c r="V78" s="6"/>
      <c r="W78" s="4"/>
      <c r="X78" s="4"/>
    </row>
    <row r="79" spans="7:24">
      <c r="G79" s="2"/>
      <c r="H79" s="3"/>
      <c r="I79" s="3"/>
      <c r="J79" s="6"/>
      <c r="K79" s="6"/>
      <c r="L79" s="6"/>
      <c r="M79" s="6"/>
      <c r="N79" s="6"/>
      <c r="O79" s="6"/>
      <c r="P79" s="4"/>
      <c r="Q79" s="4"/>
      <c r="R79" s="4"/>
      <c r="S79" s="5"/>
      <c r="T79" s="6"/>
      <c r="U79" s="6"/>
      <c r="V79" s="6"/>
      <c r="W79" s="4"/>
      <c r="X79" s="4"/>
    </row>
    <row r="80" spans="7:24">
      <c r="G80" s="2"/>
      <c r="H80" s="3"/>
      <c r="I80" s="3"/>
      <c r="J80" s="6"/>
      <c r="K80" s="6"/>
      <c r="L80" s="6"/>
      <c r="M80" s="6"/>
      <c r="N80" s="6"/>
      <c r="O80" s="6"/>
      <c r="P80" s="4"/>
      <c r="Q80" s="4"/>
      <c r="R80" s="4"/>
      <c r="S80" s="5"/>
      <c r="T80" s="6"/>
      <c r="U80" s="6"/>
      <c r="V80" s="6"/>
      <c r="W80" s="4"/>
      <c r="X80" s="4"/>
    </row>
    <row r="81" spans="7:24">
      <c r="G81" s="2"/>
      <c r="H81" s="3"/>
      <c r="I81" s="3"/>
      <c r="J81" s="6"/>
      <c r="K81" s="6"/>
      <c r="L81" s="6"/>
      <c r="M81" s="6"/>
      <c r="N81" s="6"/>
      <c r="O81" s="6"/>
      <c r="P81" s="4"/>
      <c r="Q81" s="4"/>
      <c r="R81" s="4"/>
      <c r="S81" s="5"/>
      <c r="T81" s="6"/>
      <c r="U81" s="6"/>
      <c r="V81" s="6"/>
      <c r="W81" s="4"/>
      <c r="X81" s="4"/>
    </row>
    <row r="82" spans="7:24">
      <c r="G82" s="2"/>
      <c r="H82" s="3"/>
      <c r="I82" s="3"/>
      <c r="J82" s="6"/>
      <c r="K82" s="6"/>
      <c r="L82" s="6"/>
      <c r="M82" s="6"/>
      <c r="N82" s="6"/>
      <c r="O82" s="6"/>
      <c r="P82" s="4"/>
      <c r="Q82" s="4"/>
      <c r="R82" s="4"/>
      <c r="S82" s="5"/>
      <c r="T82" s="6"/>
      <c r="U82" s="6"/>
      <c r="V82" s="6"/>
      <c r="W82" s="4"/>
      <c r="X82" s="4"/>
    </row>
    <row r="83" spans="7:24">
      <c r="G83" s="2"/>
      <c r="H83" s="3"/>
      <c r="I83" s="3"/>
      <c r="J83" s="6"/>
      <c r="K83" s="6"/>
      <c r="L83" s="6"/>
      <c r="M83" s="6"/>
      <c r="N83" s="6"/>
      <c r="O83" s="6"/>
      <c r="P83" s="4"/>
      <c r="Q83" s="4"/>
      <c r="R83" s="4"/>
      <c r="S83" s="5"/>
      <c r="T83" s="6"/>
      <c r="U83" s="6"/>
      <c r="V83" s="6"/>
      <c r="W83" s="4"/>
      <c r="X83" s="4"/>
    </row>
    <row r="84" spans="7:24">
      <c r="G84" s="2"/>
      <c r="H84" s="3"/>
      <c r="I84" s="3"/>
      <c r="J84" s="6"/>
      <c r="K84" s="6"/>
      <c r="L84" s="6"/>
      <c r="M84" s="6"/>
      <c r="N84" s="6"/>
      <c r="O84" s="6"/>
      <c r="P84" s="4"/>
      <c r="Q84" s="4"/>
      <c r="R84" s="4"/>
      <c r="S84" s="5"/>
      <c r="T84" s="6"/>
      <c r="U84" s="6"/>
      <c r="V84" s="6"/>
      <c r="W84" s="4"/>
      <c r="X84" s="4"/>
    </row>
    <row r="85" spans="7:24">
      <c r="G85" s="2"/>
      <c r="H85" s="3"/>
      <c r="I85" s="3"/>
      <c r="J85" s="6"/>
      <c r="K85" s="6"/>
      <c r="L85" s="6"/>
      <c r="M85" s="6"/>
      <c r="N85" s="6"/>
      <c r="O85" s="6"/>
      <c r="P85" s="4"/>
      <c r="Q85" s="4"/>
      <c r="R85" s="4"/>
      <c r="S85" s="5"/>
      <c r="T85" s="6"/>
      <c r="U85" s="6"/>
      <c r="V85" s="6"/>
      <c r="W85" s="4"/>
      <c r="X85" s="4"/>
    </row>
    <row r="86" spans="7:24">
      <c r="G86" s="2"/>
      <c r="H86" s="3"/>
      <c r="I86" s="3"/>
      <c r="J86" s="6"/>
      <c r="K86" s="6"/>
      <c r="L86" s="6"/>
      <c r="M86" s="6"/>
      <c r="N86" s="6"/>
      <c r="O86" s="6"/>
      <c r="P86" s="4"/>
      <c r="Q86" s="4"/>
      <c r="R86" s="4"/>
      <c r="S86" s="5"/>
      <c r="T86" s="6"/>
      <c r="U86" s="6"/>
      <c r="V86" s="6"/>
      <c r="W86" s="4"/>
      <c r="X86" s="4"/>
    </row>
    <row r="87" spans="7:24">
      <c r="G87" s="2"/>
      <c r="H87" s="3"/>
      <c r="I87" s="3"/>
      <c r="J87" s="6"/>
      <c r="K87" s="6"/>
      <c r="L87" s="6"/>
      <c r="M87" s="6"/>
      <c r="N87" s="6"/>
      <c r="O87" s="6"/>
      <c r="P87" s="4"/>
      <c r="Q87" s="4"/>
      <c r="R87" s="4"/>
      <c r="S87" s="5"/>
      <c r="T87" s="6"/>
      <c r="U87" s="6"/>
      <c r="V87" s="6"/>
      <c r="W87" s="4"/>
      <c r="X87" s="4"/>
    </row>
    <row r="88" spans="7:24">
      <c r="G88" s="2"/>
      <c r="H88" s="3"/>
      <c r="I88" s="3"/>
      <c r="J88" s="6"/>
      <c r="K88" s="6"/>
      <c r="L88" s="6"/>
      <c r="M88" s="6"/>
      <c r="N88" s="6"/>
      <c r="O88" s="6"/>
      <c r="P88" s="4"/>
      <c r="Q88" s="4"/>
      <c r="R88" s="4"/>
      <c r="S88" s="5"/>
      <c r="T88" s="6"/>
      <c r="U88" s="6"/>
      <c r="V88" s="6"/>
      <c r="W88" s="4"/>
      <c r="X88" s="4"/>
    </row>
    <row r="89" spans="7:24">
      <c r="G89" s="2"/>
      <c r="H89" s="3"/>
      <c r="I89" s="3"/>
      <c r="J89" s="6"/>
      <c r="K89" s="6"/>
      <c r="L89" s="6"/>
      <c r="M89" s="6"/>
      <c r="N89" s="6"/>
      <c r="O89" s="6"/>
      <c r="P89" s="4"/>
      <c r="Q89" s="4"/>
      <c r="R89" s="4"/>
      <c r="S89" s="5"/>
      <c r="T89" s="6"/>
      <c r="U89" s="6"/>
      <c r="V89" s="6"/>
      <c r="W89" s="4"/>
      <c r="X89" s="4"/>
    </row>
    <row r="90" spans="7:24">
      <c r="G90" s="2"/>
      <c r="H90" s="3"/>
      <c r="I90" s="3"/>
      <c r="J90" s="6"/>
      <c r="K90" s="6"/>
      <c r="L90" s="6"/>
      <c r="M90" s="6"/>
      <c r="N90" s="6"/>
      <c r="O90" s="6"/>
      <c r="P90" s="4"/>
      <c r="Q90" s="4"/>
      <c r="R90" s="4"/>
      <c r="S90" s="5"/>
      <c r="T90" s="6"/>
      <c r="U90" s="6"/>
      <c r="V90" s="6"/>
      <c r="W90" s="4"/>
      <c r="X90" s="4"/>
    </row>
    <row r="91" spans="7:24">
      <c r="G91" s="2"/>
      <c r="H91" s="3"/>
      <c r="I91" s="3"/>
      <c r="J91" s="6"/>
      <c r="K91" s="6"/>
      <c r="L91" s="6"/>
      <c r="M91" s="6"/>
      <c r="N91" s="6"/>
      <c r="O91" s="6"/>
      <c r="P91" s="4"/>
      <c r="Q91" s="4"/>
      <c r="R91" s="4"/>
      <c r="S91" s="5"/>
      <c r="T91" s="6"/>
      <c r="U91" s="6"/>
      <c r="V91" s="6"/>
      <c r="W91" s="4"/>
      <c r="X91" s="4"/>
    </row>
    <row r="92" spans="7:24">
      <c r="G92" s="2"/>
      <c r="H92" s="3"/>
      <c r="I92" s="3"/>
      <c r="J92" s="6"/>
      <c r="K92" s="6"/>
      <c r="L92" s="6"/>
      <c r="M92" s="6"/>
      <c r="N92" s="6"/>
      <c r="O92" s="6"/>
      <c r="P92" s="4"/>
      <c r="Q92" s="4"/>
      <c r="R92" s="4"/>
      <c r="S92" s="5"/>
      <c r="T92" s="6"/>
      <c r="U92" s="6"/>
      <c r="V92" s="6"/>
      <c r="W92" s="4"/>
      <c r="X92" s="4"/>
    </row>
    <row r="93" spans="7:24">
      <c r="G93" s="2"/>
      <c r="H93" s="3"/>
      <c r="I93" s="3"/>
      <c r="J93" s="6"/>
      <c r="K93" s="6"/>
      <c r="L93" s="6"/>
      <c r="M93" s="6"/>
      <c r="N93" s="6"/>
      <c r="O93" s="6"/>
      <c r="P93" s="4"/>
      <c r="Q93" s="4"/>
      <c r="R93" s="4"/>
      <c r="S93" s="5"/>
      <c r="T93" s="6"/>
      <c r="U93" s="6"/>
      <c r="V93" s="6"/>
      <c r="W93" s="4"/>
      <c r="X93" s="4"/>
    </row>
    <row r="94" spans="7:24">
      <c r="G94" s="2"/>
      <c r="H94" s="3"/>
      <c r="I94" s="3"/>
      <c r="J94" s="6"/>
      <c r="K94" s="6"/>
      <c r="L94" s="6"/>
      <c r="M94" s="6"/>
      <c r="N94" s="6"/>
      <c r="O94" s="6"/>
      <c r="P94" s="4"/>
      <c r="Q94" s="4"/>
      <c r="R94" s="4"/>
      <c r="S94" s="5"/>
      <c r="T94" s="6"/>
      <c r="U94" s="6"/>
      <c r="V94" s="6"/>
      <c r="W94" s="4"/>
      <c r="X94" s="4"/>
    </row>
    <row r="95" spans="7:24">
      <c r="G95" s="2"/>
      <c r="H95" s="3"/>
      <c r="I95" s="3"/>
      <c r="J95" s="6"/>
      <c r="K95" s="6"/>
      <c r="L95" s="6"/>
      <c r="M95" s="6"/>
      <c r="N95" s="6"/>
      <c r="O95" s="6"/>
      <c r="P95" s="4"/>
      <c r="Q95" s="4"/>
      <c r="R95" s="4"/>
      <c r="S95" s="5"/>
      <c r="T95" s="6"/>
      <c r="U95" s="6"/>
      <c r="V95" s="6"/>
      <c r="W95" s="4"/>
      <c r="X95" s="4"/>
    </row>
    <row r="96" spans="7:24">
      <c r="G96" s="2"/>
      <c r="H96" s="3"/>
      <c r="I96" s="3"/>
      <c r="J96" s="6"/>
      <c r="K96" s="6"/>
      <c r="L96" s="6"/>
      <c r="M96" s="6"/>
      <c r="N96" s="6"/>
      <c r="O96" s="6"/>
      <c r="P96" s="4"/>
      <c r="Q96" s="4"/>
      <c r="R96" s="4"/>
      <c r="S96" s="5"/>
      <c r="T96" s="6"/>
      <c r="U96" s="6"/>
      <c r="V96" s="6"/>
      <c r="W96" s="4"/>
      <c r="X96" s="4"/>
    </row>
    <row r="97" spans="7:24">
      <c r="G97" s="2"/>
      <c r="H97" s="3"/>
      <c r="I97" s="3"/>
      <c r="J97" s="6"/>
      <c r="K97" s="6"/>
      <c r="L97" s="6"/>
      <c r="M97" s="6"/>
      <c r="N97" s="6"/>
      <c r="O97" s="6"/>
      <c r="P97" s="4"/>
      <c r="Q97" s="4"/>
      <c r="R97" s="4"/>
      <c r="S97" s="5"/>
      <c r="T97" s="6"/>
      <c r="U97" s="6"/>
      <c r="V97" s="6"/>
      <c r="W97" s="4"/>
      <c r="X97" s="4"/>
    </row>
    <row r="98" spans="7:24">
      <c r="G98" s="2"/>
      <c r="H98" s="3"/>
      <c r="I98" s="3"/>
      <c r="J98" s="6"/>
      <c r="K98" s="6"/>
      <c r="L98" s="6"/>
      <c r="M98" s="6"/>
      <c r="N98" s="6"/>
      <c r="O98" s="6"/>
      <c r="P98" s="4"/>
      <c r="Q98" s="4"/>
      <c r="R98" s="4"/>
      <c r="S98" s="5"/>
      <c r="T98" s="6"/>
      <c r="U98" s="6"/>
      <c r="V98" s="6"/>
      <c r="W98" s="4"/>
      <c r="X98" s="4"/>
    </row>
    <row r="99" spans="7:24">
      <c r="G99" s="2"/>
      <c r="H99" s="3"/>
      <c r="I99" s="3"/>
      <c r="J99" s="6"/>
      <c r="K99" s="6"/>
      <c r="L99" s="6"/>
      <c r="M99" s="6"/>
      <c r="N99" s="6"/>
      <c r="O99" s="6"/>
      <c r="P99" s="4"/>
      <c r="Q99" s="4"/>
      <c r="R99" s="4"/>
      <c r="S99" s="5"/>
      <c r="T99" s="6"/>
      <c r="U99" s="6"/>
      <c r="V99" s="6"/>
      <c r="W99" s="4"/>
      <c r="X99" s="4"/>
    </row>
    <row r="100" spans="7:24">
      <c r="G100" s="2"/>
      <c r="H100" s="3"/>
      <c r="I100" s="3"/>
      <c r="J100" s="6"/>
      <c r="K100" s="6"/>
      <c r="L100" s="6"/>
      <c r="M100" s="6"/>
      <c r="N100" s="6"/>
      <c r="O100" s="6"/>
      <c r="P100" s="4"/>
      <c r="Q100" s="4"/>
      <c r="R100" s="4"/>
      <c r="S100" s="5"/>
      <c r="T100" s="6"/>
      <c r="U100" s="6"/>
      <c r="V100" s="6"/>
      <c r="W100" s="4"/>
      <c r="X100" s="4"/>
    </row>
    <row r="101" spans="7:24">
      <c r="G101" s="2"/>
      <c r="H101" s="3"/>
      <c r="I101" s="3"/>
      <c r="J101" s="6"/>
      <c r="K101" s="6"/>
      <c r="L101" s="6"/>
      <c r="M101" s="6"/>
      <c r="N101" s="6"/>
      <c r="O101" s="6"/>
      <c r="P101" s="4"/>
      <c r="Q101" s="4"/>
      <c r="R101" s="4"/>
      <c r="S101" s="5"/>
      <c r="T101" s="6"/>
      <c r="U101" s="6"/>
      <c r="V101" s="6"/>
      <c r="W101" s="4"/>
      <c r="X101" s="4"/>
    </row>
    <row r="102" spans="7:24">
      <c r="G102" s="2"/>
      <c r="H102" s="3"/>
      <c r="I102" s="3"/>
      <c r="J102" s="6"/>
      <c r="K102" s="6"/>
      <c r="L102" s="6"/>
      <c r="M102" s="6"/>
      <c r="N102" s="6"/>
      <c r="O102" s="6"/>
      <c r="P102" s="4"/>
      <c r="Q102" s="4"/>
      <c r="R102" s="4"/>
      <c r="S102" s="5"/>
      <c r="T102" s="6"/>
      <c r="U102" s="6"/>
      <c r="V102" s="6"/>
      <c r="W102" s="4"/>
      <c r="X102" s="4"/>
    </row>
    <row r="103" spans="7:24">
      <c r="G103" s="2"/>
      <c r="H103" s="3"/>
      <c r="I103" s="3"/>
      <c r="J103" s="6"/>
      <c r="K103" s="6"/>
      <c r="L103" s="6"/>
      <c r="M103" s="6"/>
      <c r="N103" s="6"/>
      <c r="O103" s="6"/>
      <c r="P103" s="4"/>
      <c r="Q103" s="4"/>
      <c r="R103" s="4"/>
      <c r="S103" s="5"/>
      <c r="T103" s="6"/>
      <c r="U103" s="6"/>
      <c r="V103" s="6"/>
      <c r="W103" s="4"/>
      <c r="X103" s="4"/>
    </row>
    <row r="104" spans="7:24">
      <c r="G104" s="2"/>
      <c r="H104" s="3"/>
      <c r="I104" s="3"/>
      <c r="J104" s="6"/>
      <c r="K104" s="6"/>
      <c r="L104" s="6"/>
      <c r="M104" s="6"/>
      <c r="N104" s="6"/>
      <c r="O104" s="6"/>
      <c r="P104" s="4"/>
      <c r="Q104" s="4"/>
      <c r="R104" s="4"/>
      <c r="S104" s="5"/>
      <c r="T104" s="6"/>
      <c r="U104" s="6"/>
      <c r="V104" s="6"/>
      <c r="W104" s="4"/>
      <c r="X104" s="4"/>
    </row>
    <row r="105" spans="7:24">
      <c r="G105" s="2"/>
      <c r="H105" s="3"/>
      <c r="I105" s="3"/>
      <c r="J105" s="6"/>
      <c r="K105" s="6"/>
      <c r="L105" s="6"/>
      <c r="M105" s="6"/>
      <c r="N105" s="6"/>
      <c r="O105" s="6"/>
      <c r="P105" s="4"/>
      <c r="Q105" s="4"/>
      <c r="R105" s="4"/>
      <c r="S105" s="5"/>
      <c r="T105" s="6"/>
      <c r="U105" s="6"/>
      <c r="V105" s="6"/>
      <c r="W105" s="4"/>
      <c r="X105" s="4"/>
    </row>
    <row r="106" spans="7:24">
      <c r="G106" s="2"/>
      <c r="H106" s="3"/>
      <c r="I106" s="3"/>
      <c r="J106" s="6"/>
      <c r="K106" s="6"/>
      <c r="L106" s="6"/>
      <c r="M106" s="6"/>
      <c r="N106" s="6"/>
      <c r="O106" s="6"/>
      <c r="P106" s="4"/>
      <c r="Q106" s="4"/>
      <c r="R106" s="4"/>
      <c r="S106" s="5"/>
      <c r="T106" s="6"/>
      <c r="U106" s="6"/>
      <c r="V106" s="6"/>
      <c r="W106" s="4"/>
      <c r="X106" s="4"/>
    </row>
    <row r="107" spans="7:24">
      <c r="G107" s="2"/>
      <c r="H107" s="3"/>
      <c r="I107" s="3"/>
      <c r="J107" s="6"/>
      <c r="K107" s="6"/>
      <c r="L107" s="6"/>
      <c r="M107" s="6"/>
      <c r="N107" s="6"/>
      <c r="O107" s="6"/>
      <c r="P107" s="4"/>
      <c r="Q107" s="4"/>
      <c r="R107" s="4"/>
      <c r="S107" s="5"/>
      <c r="T107" s="6"/>
      <c r="U107" s="6"/>
      <c r="V107" s="6"/>
      <c r="W107" s="4"/>
      <c r="X107" s="4"/>
    </row>
    <row r="108" spans="7:24">
      <c r="G108" s="2"/>
      <c r="H108" s="3"/>
      <c r="I108" s="3"/>
      <c r="J108" s="6"/>
      <c r="K108" s="6"/>
      <c r="L108" s="6"/>
      <c r="M108" s="6"/>
      <c r="N108" s="6"/>
      <c r="O108" s="6"/>
      <c r="P108" s="4"/>
      <c r="Q108" s="4"/>
      <c r="R108" s="4"/>
      <c r="S108" s="5"/>
      <c r="T108" s="6"/>
      <c r="U108" s="6"/>
      <c r="V108" s="6"/>
      <c r="W108" s="4"/>
      <c r="X108" s="4"/>
    </row>
    <row r="109" spans="7:24">
      <c r="G109" s="2"/>
      <c r="H109" s="3"/>
      <c r="I109" s="3"/>
      <c r="J109" s="6"/>
      <c r="K109" s="6"/>
      <c r="L109" s="6"/>
      <c r="M109" s="6"/>
      <c r="N109" s="6"/>
      <c r="O109" s="6"/>
      <c r="P109" s="4"/>
      <c r="Q109" s="4"/>
      <c r="R109" s="4"/>
      <c r="S109" s="5"/>
      <c r="T109" s="6"/>
      <c r="U109" s="6"/>
      <c r="V109" s="6"/>
      <c r="W109" s="4"/>
      <c r="X109" s="4"/>
    </row>
    <row r="110" spans="7:24">
      <c r="G110" s="2"/>
      <c r="H110" s="3"/>
      <c r="I110" s="3"/>
      <c r="J110" s="6"/>
      <c r="K110" s="6"/>
      <c r="L110" s="6"/>
      <c r="M110" s="6"/>
      <c r="N110" s="6"/>
      <c r="O110" s="6"/>
      <c r="P110" s="4"/>
      <c r="Q110" s="4"/>
      <c r="R110" s="4"/>
      <c r="S110" s="5"/>
      <c r="T110" s="6"/>
      <c r="U110" s="6"/>
      <c r="V110" s="6"/>
      <c r="W110" s="4"/>
      <c r="X110" s="4"/>
    </row>
    <row r="111" spans="7:24">
      <c r="G111" s="2"/>
      <c r="H111" s="3"/>
      <c r="I111" s="3"/>
      <c r="J111" s="6"/>
      <c r="K111" s="6"/>
      <c r="L111" s="6"/>
      <c r="M111" s="6"/>
      <c r="N111" s="6"/>
      <c r="O111" s="6"/>
      <c r="P111" s="4"/>
      <c r="Q111" s="4"/>
      <c r="R111" s="4"/>
      <c r="S111" s="5"/>
      <c r="T111" s="6"/>
      <c r="U111" s="6"/>
      <c r="V111" s="6"/>
      <c r="W111" s="4"/>
      <c r="X111" s="4"/>
    </row>
    <row r="112" spans="7:24">
      <c r="G112" s="2"/>
      <c r="H112" s="3"/>
      <c r="I112" s="3"/>
      <c r="J112" s="6"/>
      <c r="K112" s="6"/>
      <c r="L112" s="6"/>
      <c r="M112" s="6"/>
      <c r="N112" s="6"/>
      <c r="O112" s="6"/>
      <c r="P112" s="4"/>
      <c r="Q112" s="4"/>
      <c r="R112" s="4"/>
      <c r="S112" s="5"/>
      <c r="T112" s="6"/>
      <c r="U112" s="6"/>
      <c r="V112" s="6"/>
      <c r="W112" s="4"/>
      <c r="X112" s="4"/>
    </row>
    <row r="113" spans="7:24">
      <c r="G113" s="2"/>
      <c r="H113" s="3"/>
      <c r="I113" s="3"/>
      <c r="J113" s="6"/>
      <c r="K113" s="6"/>
      <c r="L113" s="6"/>
      <c r="M113" s="6"/>
      <c r="N113" s="6"/>
      <c r="O113" s="6"/>
      <c r="P113" s="4"/>
      <c r="Q113" s="4"/>
      <c r="R113" s="4"/>
      <c r="S113" s="5"/>
      <c r="T113" s="6"/>
      <c r="U113" s="6"/>
      <c r="V113" s="6"/>
      <c r="W113" s="4"/>
      <c r="X113" s="4"/>
    </row>
    <row r="114" spans="7:24">
      <c r="G114" s="2"/>
      <c r="H114" s="3"/>
      <c r="I114" s="3"/>
      <c r="J114" s="6"/>
      <c r="K114" s="6"/>
      <c r="L114" s="6"/>
      <c r="M114" s="6"/>
      <c r="N114" s="6"/>
      <c r="O114" s="6"/>
      <c r="P114" s="4"/>
      <c r="Q114" s="4"/>
      <c r="R114" s="4"/>
      <c r="S114" s="5"/>
      <c r="T114" s="6"/>
      <c r="U114" s="6"/>
      <c r="V114" s="6"/>
      <c r="W114" s="4"/>
      <c r="X114" s="4"/>
    </row>
    <row r="115" spans="7:24">
      <c r="G115" s="2"/>
      <c r="H115" s="3"/>
      <c r="I115" s="3"/>
      <c r="J115" s="6"/>
      <c r="K115" s="6"/>
      <c r="L115" s="6"/>
      <c r="M115" s="6"/>
      <c r="N115" s="6"/>
      <c r="O115" s="6"/>
      <c r="P115" s="4"/>
      <c r="Q115" s="4"/>
      <c r="R115" s="4"/>
      <c r="S115" s="5"/>
      <c r="T115" s="6"/>
      <c r="U115" s="6"/>
      <c r="V115" s="6"/>
      <c r="W115" s="4"/>
      <c r="X115" s="4"/>
    </row>
    <row r="116" spans="7:24">
      <c r="G116" s="2"/>
      <c r="H116" s="3"/>
      <c r="I116" s="3"/>
      <c r="J116" s="6"/>
      <c r="K116" s="6"/>
      <c r="L116" s="6"/>
      <c r="M116" s="6"/>
      <c r="N116" s="6"/>
      <c r="O116" s="6"/>
      <c r="P116" s="4"/>
      <c r="Q116" s="4"/>
      <c r="R116" s="4"/>
      <c r="S116" s="5"/>
      <c r="T116" s="6"/>
      <c r="U116" s="6"/>
      <c r="V116" s="6"/>
      <c r="W116" s="4"/>
      <c r="X116" s="4"/>
    </row>
    <row r="117" spans="7:24">
      <c r="G117" s="2"/>
      <c r="H117" s="3"/>
      <c r="I117" s="3"/>
      <c r="J117" s="6"/>
      <c r="K117" s="6"/>
      <c r="L117" s="6"/>
      <c r="M117" s="6"/>
      <c r="N117" s="6"/>
      <c r="O117" s="6"/>
      <c r="P117" s="4"/>
      <c r="Q117" s="4"/>
      <c r="R117" s="4"/>
      <c r="S117" s="5"/>
      <c r="T117" s="6"/>
      <c r="U117" s="6"/>
      <c r="V117" s="6"/>
      <c r="W117" s="4"/>
      <c r="X117" s="4"/>
    </row>
    <row r="118" spans="7:24">
      <c r="G118" s="2"/>
      <c r="H118" s="3"/>
      <c r="I118" s="3"/>
      <c r="J118" s="6"/>
      <c r="K118" s="6"/>
      <c r="L118" s="6"/>
      <c r="M118" s="6"/>
      <c r="N118" s="6"/>
      <c r="O118" s="6"/>
      <c r="P118" s="4"/>
      <c r="Q118" s="4"/>
      <c r="R118" s="4"/>
      <c r="S118" s="5"/>
      <c r="T118" s="6"/>
      <c r="U118" s="6"/>
      <c r="V118" s="6"/>
      <c r="W118" s="4"/>
      <c r="X118" s="4"/>
    </row>
    <row r="119" spans="7:24">
      <c r="G119" s="2"/>
      <c r="H119" s="3"/>
      <c r="I119" s="3"/>
      <c r="J119" s="6"/>
      <c r="K119" s="6"/>
      <c r="L119" s="6"/>
      <c r="M119" s="6"/>
      <c r="N119" s="6"/>
      <c r="O119" s="6"/>
      <c r="P119" s="4"/>
      <c r="Q119" s="4"/>
      <c r="R119" s="4"/>
      <c r="S119" s="5"/>
      <c r="T119" s="6"/>
      <c r="U119" s="6"/>
      <c r="V119" s="6"/>
      <c r="W119" s="4"/>
      <c r="X119" s="4"/>
    </row>
    <row r="120" spans="7:24">
      <c r="G120" s="2"/>
      <c r="H120" s="3"/>
      <c r="I120" s="3"/>
      <c r="J120" s="6"/>
      <c r="K120" s="6"/>
      <c r="L120" s="6"/>
      <c r="M120" s="6"/>
      <c r="N120" s="6"/>
      <c r="O120" s="6"/>
      <c r="P120" s="4"/>
      <c r="Q120" s="4"/>
      <c r="R120" s="4"/>
      <c r="S120" s="5"/>
      <c r="T120" s="6"/>
      <c r="U120" s="6"/>
      <c r="V120" s="6"/>
      <c r="W120" s="4"/>
      <c r="X120" s="4"/>
    </row>
    <row r="121" spans="7:24">
      <c r="G121" s="2"/>
      <c r="H121" s="3"/>
      <c r="I121" s="3"/>
      <c r="J121" s="6"/>
      <c r="K121" s="6"/>
      <c r="L121" s="6"/>
      <c r="M121" s="6"/>
      <c r="N121" s="6"/>
      <c r="O121" s="6"/>
      <c r="P121" s="4"/>
      <c r="Q121" s="4"/>
      <c r="R121" s="4"/>
      <c r="S121" s="5"/>
      <c r="T121" s="6"/>
      <c r="U121" s="6"/>
      <c r="V121" s="6"/>
      <c r="W121" s="4"/>
      <c r="X121" s="4"/>
    </row>
    <row r="122" spans="7:24">
      <c r="G122" s="2"/>
      <c r="H122" s="3"/>
      <c r="I122" s="3"/>
      <c r="J122" s="6"/>
      <c r="K122" s="6"/>
      <c r="L122" s="6"/>
      <c r="M122" s="6"/>
      <c r="N122" s="6"/>
      <c r="O122" s="6"/>
      <c r="P122" s="4"/>
      <c r="Q122" s="4"/>
      <c r="R122" s="4"/>
      <c r="S122" s="5"/>
      <c r="T122" s="6"/>
      <c r="U122" s="6"/>
      <c r="V122" s="6"/>
      <c r="W122" s="4"/>
      <c r="X122" s="4"/>
    </row>
    <row r="123" spans="7:24">
      <c r="G123" s="2"/>
      <c r="H123" s="3"/>
      <c r="I123" s="3"/>
      <c r="J123" s="6"/>
      <c r="K123" s="6"/>
      <c r="L123" s="6"/>
      <c r="M123" s="6"/>
      <c r="N123" s="6"/>
      <c r="O123" s="6"/>
      <c r="P123" s="4"/>
      <c r="Q123" s="4"/>
      <c r="R123" s="4"/>
      <c r="S123" s="5"/>
      <c r="T123" s="6"/>
      <c r="U123" s="6"/>
      <c r="V123" s="6"/>
      <c r="W123" s="4"/>
      <c r="X123" s="4"/>
    </row>
    <row r="124" spans="7:24">
      <c r="G124" s="2"/>
      <c r="H124" s="3"/>
      <c r="I124" s="3"/>
      <c r="J124" s="6"/>
      <c r="K124" s="6"/>
      <c r="L124" s="6"/>
      <c r="M124" s="6"/>
      <c r="N124" s="6"/>
      <c r="O124" s="6"/>
      <c r="P124" s="4"/>
      <c r="Q124" s="4"/>
      <c r="R124" s="4"/>
      <c r="S124" s="5"/>
      <c r="T124" s="6"/>
      <c r="U124" s="6"/>
      <c r="V124" s="6"/>
      <c r="W124" s="4"/>
      <c r="X124" s="4"/>
    </row>
    <row r="125" spans="7:24">
      <c r="G125" s="2"/>
      <c r="H125" s="3"/>
      <c r="I125" s="3"/>
      <c r="J125" s="6"/>
      <c r="K125" s="6"/>
      <c r="L125" s="6"/>
      <c r="M125" s="6"/>
      <c r="N125" s="6"/>
      <c r="O125" s="6"/>
      <c r="P125" s="4"/>
      <c r="Q125" s="4"/>
      <c r="R125" s="4"/>
      <c r="S125" s="5"/>
      <c r="T125" s="6"/>
      <c r="U125" s="6"/>
      <c r="V125" s="6"/>
      <c r="W125" s="4"/>
      <c r="X125" s="4"/>
    </row>
    <row r="126" spans="7:24">
      <c r="G126" s="2"/>
      <c r="H126" s="3"/>
      <c r="I126" s="3"/>
      <c r="J126" s="6"/>
      <c r="K126" s="6"/>
      <c r="L126" s="6"/>
      <c r="M126" s="6"/>
      <c r="N126" s="6"/>
      <c r="O126" s="6"/>
      <c r="P126" s="4"/>
      <c r="Q126" s="4"/>
      <c r="R126" s="4"/>
      <c r="S126" s="5"/>
      <c r="T126" s="6"/>
      <c r="U126" s="6"/>
      <c r="V126" s="6"/>
      <c r="W126" s="4"/>
      <c r="X126" s="4"/>
    </row>
    <row r="127" spans="7:24">
      <c r="G127" s="2"/>
      <c r="H127" s="3"/>
      <c r="I127" s="3"/>
      <c r="J127" s="6"/>
      <c r="K127" s="6"/>
      <c r="L127" s="6"/>
      <c r="M127" s="6"/>
      <c r="N127" s="6"/>
      <c r="O127" s="6"/>
      <c r="P127" s="4"/>
      <c r="Q127" s="4"/>
      <c r="R127" s="4"/>
      <c r="S127" s="5"/>
      <c r="T127" s="6"/>
      <c r="U127" s="6"/>
      <c r="V127" s="6"/>
      <c r="W127" s="4"/>
      <c r="X127" s="4"/>
    </row>
    <row r="128" spans="7:24">
      <c r="G128" s="2"/>
      <c r="H128" s="3"/>
      <c r="I128" s="3"/>
      <c r="J128" s="6"/>
      <c r="K128" s="6"/>
      <c r="L128" s="6"/>
      <c r="M128" s="6"/>
      <c r="N128" s="6"/>
      <c r="O128" s="6"/>
      <c r="P128" s="4"/>
      <c r="Q128" s="4"/>
      <c r="R128" s="4"/>
      <c r="S128" s="5"/>
      <c r="T128" s="6"/>
      <c r="U128" s="6"/>
      <c r="V128" s="6"/>
      <c r="W128" s="4"/>
      <c r="X128" s="4"/>
    </row>
    <row r="129" spans="7:24">
      <c r="G129" s="2"/>
      <c r="H129" s="3"/>
      <c r="I129" s="3"/>
      <c r="J129" s="6"/>
      <c r="K129" s="6"/>
      <c r="L129" s="6"/>
      <c r="M129" s="6"/>
      <c r="N129" s="6"/>
      <c r="O129" s="6"/>
      <c r="P129" s="4"/>
      <c r="Q129" s="4"/>
      <c r="R129" s="4"/>
      <c r="S129" s="5"/>
      <c r="T129" s="6"/>
      <c r="U129" s="6"/>
      <c r="V129" s="6"/>
      <c r="W129" s="4"/>
      <c r="X129" s="4"/>
    </row>
    <row r="130" spans="7:24">
      <c r="G130" s="2"/>
      <c r="H130" s="3"/>
      <c r="I130" s="3"/>
      <c r="J130" s="6"/>
      <c r="K130" s="6"/>
      <c r="L130" s="6"/>
      <c r="M130" s="6"/>
      <c r="N130" s="6"/>
      <c r="O130" s="6"/>
      <c r="P130" s="4"/>
      <c r="Q130" s="4"/>
      <c r="R130" s="4"/>
      <c r="S130" s="5"/>
      <c r="T130" s="6"/>
      <c r="U130" s="6"/>
      <c r="V130" s="6"/>
      <c r="W130" s="4"/>
      <c r="X130" s="4"/>
    </row>
    <row r="131" spans="7:24">
      <c r="G131" s="2"/>
      <c r="H131" s="3"/>
      <c r="I131" s="3"/>
      <c r="J131" s="6"/>
      <c r="K131" s="6"/>
      <c r="L131" s="6"/>
      <c r="M131" s="6"/>
      <c r="N131" s="6"/>
      <c r="O131" s="6"/>
      <c r="P131" s="4"/>
      <c r="Q131" s="4"/>
      <c r="R131" s="4"/>
      <c r="S131" s="5"/>
      <c r="T131" s="6"/>
      <c r="U131" s="6"/>
      <c r="V131" s="6"/>
      <c r="W131" s="4"/>
      <c r="X131" s="4"/>
    </row>
    <row r="132" spans="7:24">
      <c r="G132" s="2"/>
      <c r="H132" s="3"/>
      <c r="I132" s="3"/>
      <c r="J132" s="6"/>
      <c r="K132" s="6"/>
      <c r="L132" s="6"/>
      <c r="M132" s="6"/>
      <c r="N132" s="6"/>
      <c r="O132" s="6"/>
      <c r="P132" s="4"/>
      <c r="Q132" s="4"/>
      <c r="R132" s="4"/>
      <c r="S132" s="5"/>
      <c r="T132" s="6"/>
      <c r="U132" s="6"/>
      <c r="V132" s="6"/>
      <c r="W132" s="4"/>
      <c r="X132" s="4"/>
    </row>
    <row r="133" spans="7:24">
      <c r="G133" s="2"/>
      <c r="H133" s="3"/>
      <c r="I133" s="3"/>
      <c r="J133" s="6"/>
      <c r="K133" s="6"/>
      <c r="L133" s="6"/>
      <c r="M133" s="6"/>
      <c r="N133" s="6"/>
      <c r="O133" s="6"/>
      <c r="P133" s="4"/>
      <c r="Q133" s="4"/>
      <c r="R133" s="4"/>
      <c r="S133" s="5"/>
      <c r="T133" s="6"/>
      <c r="U133" s="6"/>
      <c r="V133" s="6"/>
      <c r="W133" s="4"/>
      <c r="X133" s="4"/>
    </row>
    <row r="134" spans="7:24">
      <c r="G134" s="2"/>
      <c r="H134" s="3"/>
      <c r="I134" s="3"/>
      <c r="J134" s="6"/>
      <c r="K134" s="6"/>
      <c r="L134" s="6"/>
      <c r="M134" s="6"/>
      <c r="N134" s="6"/>
      <c r="O134" s="6"/>
      <c r="P134" s="4"/>
      <c r="Q134" s="4"/>
      <c r="R134" s="4"/>
      <c r="S134" s="5"/>
      <c r="T134" s="6"/>
      <c r="U134" s="6"/>
      <c r="V134" s="6"/>
      <c r="W134" s="4"/>
      <c r="X134" s="4"/>
    </row>
    <row r="135" spans="7:24">
      <c r="G135" s="2"/>
      <c r="H135" s="3"/>
      <c r="I135" s="3"/>
      <c r="J135" s="6"/>
      <c r="K135" s="6"/>
      <c r="L135" s="6"/>
      <c r="M135" s="6"/>
      <c r="N135" s="6"/>
      <c r="O135" s="6"/>
      <c r="P135" s="4"/>
      <c r="Q135" s="4"/>
      <c r="R135" s="4"/>
      <c r="S135" s="5"/>
      <c r="T135" s="6"/>
      <c r="U135" s="6"/>
      <c r="V135" s="6"/>
      <c r="W135" s="4"/>
      <c r="X135" s="4"/>
    </row>
    <row r="136" spans="7:24">
      <c r="G136" s="2"/>
      <c r="H136" s="3"/>
      <c r="I136" s="3"/>
      <c r="J136" s="6"/>
      <c r="K136" s="6"/>
      <c r="L136" s="6"/>
      <c r="M136" s="6"/>
      <c r="N136" s="6"/>
      <c r="O136" s="6"/>
      <c r="P136" s="4"/>
      <c r="Q136" s="4"/>
      <c r="R136" s="4"/>
      <c r="S136" s="5"/>
      <c r="T136" s="6"/>
      <c r="U136" s="6"/>
      <c r="V136" s="6"/>
      <c r="W136" s="4"/>
      <c r="X136" s="4"/>
    </row>
    <row r="137" spans="7:24">
      <c r="G137" s="2"/>
      <c r="H137" s="3"/>
      <c r="I137" s="3"/>
      <c r="J137" s="6"/>
      <c r="K137" s="6"/>
      <c r="L137" s="6"/>
      <c r="M137" s="6"/>
      <c r="N137" s="6"/>
      <c r="O137" s="6"/>
      <c r="P137" s="4"/>
      <c r="Q137" s="4"/>
      <c r="R137" s="4"/>
      <c r="S137" s="5"/>
      <c r="T137" s="6"/>
      <c r="U137" s="6"/>
      <c r="V137" s="6"/>
      <c r="W137" s="4"/>
      <c r="X137" s="4"/>
    </row>
    <row r="138" spans="7:24">
      <c r="G138" s="2"/>
      <c r="H138" s="3"/>
      <c r="I138" s="3"/>
      <c r="J138" s="6"/>
      <c r="K138" s="6"/>
      <c r="L138" s="6"/>
      <c r="M138" s="6"/>
      <c r="N138" s="6"/>
      <c r="O138" s="6"/>
      <c r="P138" s="4"/>
      <c r="Q138" s="4"/>
      <c r="R138" s="4"/>
      <c r="S138" s="5"/>
      <c r="T138" s="6"/>
      <c r="U138" s="6"/>
      <c r="V138" s="6"/>
      <c r="W138" s="4"/>
      <c r="X138" s="4"/>
    </row>
    <row r="139" spans="7:24">
      <c r="G139" s="2"/>
      <c r="H139" s="3"/>
      <c r="I139" s="3"/>
      <c r="J139" s="6"/>
      <c r="K139" s="6"/>
      <c r="L139" s="6"/>
      <c r="M139" s="6"/>
      <c r="N139" s="6"/>
      <c r="O139" s="6"/>
      <c r="P139" s="4"/>
      <c r="Q139" s="4"/>
      <c r="R139" s="4"/>
      <c r="S139" s="5"/>
      <c r="T139" s="6"/>
      <c r="U139" s="6"/>
      <c r="V139" s="6"/>
      <c r="W139" s="4"/>
      <c r="X139" s="4"/>
    </row>
    <row r="140" spans="7:24">
      <c r="G140" s="2"/>
      <c r="H140" s="3"/>
      <c r="I140" s="3"/>
      <c r="J140" s="6"/>
      <c r="K140" s="6"/>
      <c r="L140" s="6"/>
      <c r="M140" s="6"/>
      <c r="N140" s="6"/>
      <c r="O140" s="6"/>
      <c r="P140" s="4"/>
      <c r="Q140" s="4"/>
      <c r="R140" s="4"/>
      <c r="S140" s="5"/>
      <c r="T140" s="6"/>
      <c r="U140" s="6"/>
      <c r="V140" s="6"/>
      <c r="W140" s="4"/>
      <c r="X140" s="4"/>
    </row>
    <row r="141" spans="7:24">
      <c r="G141" s="2"/>
      <c r="H141" s="3"/>
      <c r="I141" s="3"/>
      <c r="J141" s="6"/>
      <c r="K141" s="6"/>
      <c r="L141" s="6"/>
      <c r="M141" s="6"/>
      <c r="N141" s="6"/>
      <c r="O141" s="6"/>
      <c r="P141" s="4"/>
      <c r="Q141" s="4"/>
      <c r="R141" s="4"/>
      <c r="S141" s="5"/>
      <c r="T141" s="6"/>
      <c r="U141" s="6"/>
      <c r="V141" s="6"/>
      <c r="W141" s="4"/>
      <c r="X141" s="4"/>
    </row>
    <row r="142" spans="7:24">
      <c r="G142" s="2"/>
      <c r="H142" s="3"/>
      <c r="I142" s="3"/>
      <c r="J142" s="6"/>
      <c r="K142" s="6"/>
      <c r="L142" s="6"/>
      <c r="M142" s="6"/>
      <c r="N142" s="6"/>
      <c r="O142" s="6"/>
      <c r="P142" s="4"/>
      <c r="Q142" s="4"/>
      <c r="R142" s="4"/>
      <c r="S142" s="5"/>
      <c r="T142" s="6"/>
      <c r="U142" s="6"/>
      <c r="V142" s="6"/>
      <c r="W142" s="4"/>
      <c r="X142" s="4"/>
    </row>
    <row r="143" spans="7:24">
      <c r="G143" s="2"/>
      <c r="H143" s="3"/>
      <c r="I143" s="3"/>
      <c r="J143" s="6"/>
      <c r="K143" s="6"/>
      <c r="L143" s="6"/>
      <c r="M143" s="6"/>
      <c r="N143" s="6"/>
      <c r="O143" s="6"/>
      <c r="P143" s="4"/>
      <c r="Q143" s="4"/>
      <c r="R143" s="4"/>
      <c r="S143" s="5"/>
      <c r="T143" s="6"/>
      <c r="U143" s="6"/>
      <c r="V143" s="6"/>
      <c r="W143" s="4"/>
      <c r="X143" s="4"/>
    </row>
    <row r="144" spans="7:24">
      <c r="G144" s="2"/>
      <c r="H144" s="3"/>
      <c r="I144" s="3"/>
      <c r="J144" s="6"/>
      <c r="K144" s="6"/>
      <c r="L144" s="6"/>
      <c r="M144" s="6"/>
      <c r="N144" s="6"/>
      <c r="O144" s="6"/>
      <c r="P144" s="4"/>
      <c r="Q144" s="4"/>
      <c r="R144" s="4"/>
      <c r="S144" s="5"/>
      <c r="T144" s="6"/>
      <c r="U144" s="6"/>
      <c r="V144" s="6"/>
      <c r="W144" s="4"/>
      <c r="X144" s="4"/>
    </row>
    <row r="145" spans="7:24">
      <c r="G145" s="2"/>
      <c r="H145" s="3"/>
      <c r="I145" s="3"/>
      <c r="J145" s="6"/>
      <c r="K145" s="6"/>
      <c r="L145" s="6"/>
      <c r="M145" s="6"/>
      <c r="N145" s="6"/>
      <c r="O145" s="6"/>
      <c r="P145" s="4"/>
      <c r="Q145" s="4"/>
      <c r="R145" s="4"/>
      <c r="S145" s="5"/>
      <c r="T145" s="6"/>
      <c r="U145" s="6"/>
      <c r="V145" s="6"/>
      <c r="W145" s="4"/>
      <c r="X145" s="4"/>
    </row>
    <row r="146" spans="7:24">
      <c r="G146" s="2"/>
      <c r="H146" s="3"/>
      <c r="I146" s="3"/>
      <c r="J146" s="6"/>
      <c r="K146" s="6"/>
      <c r="L146" s="6"/>
      <c r="M146" s="6"/>
      <c r="N146" s="6"/>
      <c r="O146" s="6"/>
      <c r="P146" s="4"/>
      <c r="Q146" s="4"/>
      <c r="R146" s="4"/>
      <c r="S146" s="5"/>
      <c r="T146" s="6"/>
      <c r="U146" s="6"/>
      <c r="V146" s="6"/>
      <c r="W146" s="4"/>
      <c r="X146" s="4"/>
    </row>
    <row r="147" spans="7:24">
      <c r="G147" s="2"/>
      <c r="H147" s="3"/>
      <c r="I147" s="3"/>
      <c r="J147" s="6"/>
      <c r="K147" s="6"/>
      <c r="L147" s="6"/>
      <c r="M147" s="6"/>
      <c r="N147" s="6"/>
      <c r="O147" s="6"/>
      <c r="P147" s="4"/>
      <c r="Q147" s="4"/>
      <c r="R147" s="4"/>
      <c r="S147" s="5"/>
      <c r="T147" s="6"/>
      <c r="U147" s="6"/>
      <c r="V147" s="6"/>
      <c r="W147" s="4"/>
      <c r="X147" s="4"/>
    </row>
    <row r="148" spans="7:24">
      <c r="G148" s="2"/>
      <c r="H148" s="3"/>
      <c r="I148" s="3"/>
      <c r="J148" s="6"/>
      <c r="K148" s="6"/>
      <c r="L148" s="6"/>
      <c r="M148" s="6"/>
      <c r="N148" s="6"/>
      <c r="O148" s="6"/>
      <c r="P148" s="4"/>
      <c r="Q148" s="4"/>
      <c r="R148" s="4"/>
      <c r="S148" s="5"/>
      <c r="T148" s="6"/>
      <c r="U148" s="6"/>
      <c r="V148" s="6"/>
      <c r="W148" s="4"/>
      <c r="X148" s="4"/>
    </row>
    <row r="149" spans="7:24">
      <c r="G149" s="2"/>
      <c r="H149" s="3"/>
      <c r="I149" s="3"/>
      <c r="J149" s="6"/>
      <c r="K149" s="6"/>
      <c r="L149" s="6"/>
      <c r="M149" s="6"/>
      <c r="N149" s="6"/>
      <c r="O149" s="6"/>
      <c r="P149" s="4"/>
      <c r="Q149" s="4"/>
      <c r="R149" s="4"/>
      <c r="S149" s="5"/>
      <c r="T149" s="6"/>
      <c r="U149" s="6"/>
      <c r="V149" s="6"/>
      <c r="W149" s="4"/>
      <c r="X149" s="4"/>
    </row>
    <row r="150" spans="7:24">
      <c r="G150" s="2"/>
      <c r="H150" s="3"/>
      <c r="I150" s="3"/>
      <c r="J150" s="6"/>
      <c r="K150" s="6"/>
      <c r="L150" s="6"/>
      <c r="M150" s="6"/>
      <c r="N150" s="6"/>
      <c r="O150" s="6"/>
      <c r="P150" s="4"/>
      <c r="Q150" s="4"/>
      <c r="R150" s="4"/>
      <c r="S150" s="5"/>
      <c r="T150" s="6"/>
      <c r="U150" s="6"/>
      <c r="V150" s="6"/>
      <c r="W150" s="4"/>
      <c r="X150" s="4"/>
    </row>
    <row r="151" spans="7:24">
      <c r="G151" s="2"/>
      <c r="H151" s="3"/>
      <c r="I151" s="3"/>
      <c r="J151" s="6"/>
      <c r="K151" s="6"/>
      <c r="L151" s="6"/>
      <c r="M151" s="6"/>
      <c r="N151" s="6"/>
      <c r="O151" s="6"/>
      <c r="P151" s="4"/>
      <c r="Q151" s="4"/>
      <c r="R151" s="4"/>
      <c r="S151" s="5"/>
      <c r="T151" s="6"/>
      <c r="U151" s="6"/>
      <c r="V151" s="6"/>
      <c r="W151" s="4"/>
      <c r="X151" s="4"/>
    </row>
    <row r="152" spans="7:24">
      <c r="G152" s="2"/>
      <c r="H152" s="3"/>
      <c r="I152" s="3"/>
      <c r="J152" s="6"/>
      <c r="K152" s="6"/>
      <c r="L152" s="6"/>
      <c r="M152" s="6"/>
      <c r="N152" s="6"/>
      <c r="O152" s="6"/>
      <c r="P152" s="4"/>
      <c r="Q152" s="4"/>
      <c r="R152" s="4"/>
      <c r="S152" s="5"/>
      <c r="T152" s="6"/>
      <c r="U152" s="6"/>
      <c r="V152" s="6"/>
      <c r="W152" s="4"/>
      <c r="X152" s="4"/>
    </row>
    <row r="153" spans="7:24">
      <c r="G153" s="2"/>
      <c r="H153" s="3"/>
      <c r="I153" s="3"/>
      <c r="J153" s="6"/>
      <c r="K153" s="6"/>
      <c r="L153" s="6"/>
      <c r="M153" s="6"/>
      <c r="N153" s="6"/>
      <c r="O153" s="6"/>
      <c r="P153" s="4"/>
      <c r="Q153" s="4"/>
      <c r="R153" s="4"/>
      <c r="S153" s="5"/>
      <c r="T153" s="6"/>
      <c r="U153" s="6"/>
      <c r="V153" s="6"/>
      <c r="W153" s="4"/>
      <c r="X153" s="4"/>
    </row>
    <row r="154" spans="7:24">
      <c r="G154" s="2"/>
      <c r="H154" s="3"/>
      <c r="I154" s="3"/>
      <c r="J154" s="6"/>
      <c r="K154" s="6"/>
      <c r="L154" s="6"/>
      <c r="M154" s="6"/>
      <c r="N154" s="6"/>
      <c r="O154" s="6"/>
      <c r="P154" s="4"/>
      <c r="Q154" s="4"/>
      <c r="R154" s="4"/>
      <c r="S154" s="5"/>
      <c r="T154" s="6"/>
      <c r="U154" s="6"/>
      <c r="V154" s="6"/>
      <c r="W154" s="4"/>
      <c r="X154" s="4"/>
    </row>
    <row r="155" spans="7:24">
      <c r="G155" s="2"/>
      <c r="H155" s="3"/>
      <c r="I155" s="3"/>
      <c r="J155" s="6"/>
      <c r="K155" s="6"/>
      <c r="L155" s="6"/>
      <c r="M155" s="6"/>
      <c r="N155" s="6"/>
      <c r="O155" s="6"/>
      <c r="P155" s="4"/>
      <c r="Q155" s="4"/>
      <c r="R155" s="4"/>
      <c r="S155" s="5"/>
      <c r="T155" s="6"/>
      <c r="U155" s="6"/>
      <c r="V155" s="6"/>
      <c r="W155" s="4"/>
      <c r="X155" s="4"/>
    </row>
    <row r="156" spans="7:24">
      <c r="G156" s="2"/>
      <c r="H156" s="3"/>
      <c r="I156" s="3"/>
      <c r="J156" s="6"/>
      <c r="K156" s="6"/>
      <c r="L156" s="6"/>
      <c r="M156" s="6"/>
      <c r="N156" s="6"/>
      <c r="O156" s="6"/>
      <c r="P156" s="4"/>
      <c r="Q156" s="4"/>
      <c r="R156" s="4"/>
      <c r="S156" s="5"/>
      <c r="T156" s="6"/>
      <c r="U156" s="6"/>
      <c r="V156" s="6"/>
      <c r="W156" s="4"/>
      <c r="X156" s="4"/>
    </row>
    <row r="157" spans="7:24">
      <c r="G157" s="2"/>
      <c r="H157" s="3"/>
      <c r="I157" s="3"/>
      <c r="J157" s="6"/>
      <c r="K157" s="6"/>
      <c r="L157" s="6"/>
      <c r="M157" s="6"/>
      <c r="N157" s="6"/>
      <c r="O157" s="6"/>
      <c r="P157" s="4"/>
      <c r="Q157" s="4"/>
      <c r="R157" s="4"/>
      <c r="S157" s="5"/>
      <c r="T157" s="6"/>
      <c r="U157" s="6"/>
      <c r="V157" s="6"/>
      <c r="W157" s="4"/>
      <c r="X157" s="4"/>
    </row>
    <row r="158" spans="7:24">
      <c r="G158" s="2"/>
      <c r="H158" s="3"/>
      <c r="I158" s="3"/>
      <c r="J158" s="6"/>
      <c r="K158" s="6"/>
      <c r="L158" s="6"/>
      <c r="M158" s="6"/>
      <c r="N158" s="6"/>
      <c r="O158" s="6"/>
      <c r="P158" s="4"/>
      <c r="Q158" s="4"/>
      <c r="R158" s="4"/>
      <c r="S158" s="5"/>
      <c r="T158" s="6"/>
      <c r="U158" s="6"/>
      <c r="V158" s="6"/>
      <c r="W158" s="4"/>
      <c r="X158" s="4"/>
    </row>
    <row r="159" spans="7:24">
      <c r="G159" s="2"/>
      <c r="H159" s="3"/>
      <c r="I159" s="3"/>
      <c r="J159" s="6"/>
      <c r="K159" s="6"/>
      <c r="L159" s="6"/>
      <c r="M159" s="6"/>
      <c r="N159" s="6"/>
      <c r="O159" s="6"/>
      <c r="P159" s="4"/>
      <c r="Q159" s="4"/>
      <c r="R159" s="4"/>
      <c r="S159" s="5"/>
      <c r="T159" s="6"/>
      <c r="U159" s="6"/>
      <c r="V159" s="6"/>
      <c r="W159" s="4"/>
      <c r="X159" s="4"/>
    </row>
    <row r="160" spans="7:24">
      <c r="G160" s="2"/>
      <c r="H160" s="3"/>
      <c r="I160" s="3"/>
      <c r="J160" s="6"/>
      <c r="K160" s="6"/>
      <c r="L160" s="6"/>
      <c r="M160" s="6"/>
      <c r="N160" s="6"/>
      <c r="O160" s="6"/>
      <c r="P160" s="4"/>
      <c r="Q160" s="4"/>
      <c r="R160" s="4"/>
      <c r="S160" s="5"/>
      <c r="T160" s="6"/>
      <c r="U160" s="6"/>
      <c r="V160" s="6"/>
      <c r="W160" s="4"/>
      <c r="X160" s="4"/>
    </row>
    <row r="161" spans="7:24">
      <c r="G161" s="2"/>
      <c r="H161" s="3"/>
      <c r="I161" s="3"/>
      <c r="J161" s="6"/>
      <c r="K161" s="6"/>
      <c r="L161" s="6"/>
      <c r="M161" s="6"/>
      <c r="N161" s="6"/>
      <c r="O161" s="6"/>
      <c r="P161" s="4"/>
      <c r="Q161" s="4"/>
      <c r="R161" s="4"/>
      <c r="S161" s="5"/>
      <c r="T161" s="6"/>
      <c r="U161" s="6"/>
      <c r="V161" s="6"/>
      <c r="W161" s="4"/>
      <c r="X161" s="4"/>
    </row>
    <row r="162" spans="7:24">
      <c r="G162" s="2"/>
      <c r="H162" s="3"/>
      <c r="I162" s="3"/>
      <c r="J162" s="6"/>
      <c r="K162" s="6"/>
      <c r="L162" s="6"/>
      <c r="M162" s="6"/>
      <c r="N162" s="6"/>
      <c r="O162" s="6"/>
      <c r="P162" s="4"/>
      <c r="Q162" s="4"/>
      <c r="R162" s="4"/>
      <c r="S162" s="5"/>
      <c r="T162" s="6"/>
      <c r="U162" s="6"/>
      <c r="V162" s="6"/>
      <c r="W162" s="4"/>
      <c r="X162" s="4"/>
    </row>
    <row r="163" spans="7:24">
      <c r="G163" s="2"/>
      <c r="H163" s="3"/>
      <c r="I163" s="3"/>
      <c r="J163" s="6"/>
      <c r="K163" s="6"/>
      <c r="L163" s="6"/>
      <c r="M163" s="6"/>
      <c r="N163" s="6"/>
      <c r="O163" s="6"/>
      <c r="P163" s="4"/>
      <c r="Q163" s="4"/>
      <c r="R163" s="4"/>
      <c r="S163" s="5"/>
      <c r="T163" s="6"/>
      <c r="U163" s="6"/>
      <c r="V163" s="6"/>
      <c r="W163" s="4"/>
      <c r="X163" s="4"/>
    </row>
    <row r="164" spans="7:24">
      <c r="G164" s="2"/>
      <c r="H164" s="3"/>
      <c r="I164" s="3"/>
      <c r="J164" s="6"/>
      <c r="K164" s="6"/>
      <c r="L164" s="6"/>
      <c r="M164" s="6"/>
      <c r="N164" s="6"/>
      <c r="O164" s="6"/>
      <c r="P164" s="4"/>
      <c r="Q164" s="4"/>
      <c r="R164" s="4"/>
      <c r="S164" s="5"/>
      <c r="T164" s="6"/>
      <c r="U164" s="6"/>
      <c r="V164" s="6"/>
      <c r="W164" s="4"/>
      <c r="X164" s="4"/>
    </row>
    <row r="165" spans="7:24">
      <c r="G165" s="2"/>
      <c r="H165" s="3"/>
      <c r="I165" s="3"/>
      <c r="J165" s="6"/>
      <c r="K165" s="6"/>
      <c r="L165" s="6"/>
      <c r="M165" s="6"/>
      <c r="N165" s="6"/>
      <c r="O165" s="6"/>
      <c r="P165" s="4"/>
      <c r="Q165" s="4"/>
      <c r="R165" s="4"/>
      <c r="S165" s="5"/>
      <c r="T165" s="6"/>
      <c r="U165" s="6"/>
      <c r="V165" s="6"/>
      <c r="W165" s="4"/>
      <c r="X165" s="4"/>
    </row>
    <row r="166" spans="7:24">
      <c r="G166" s="2"/>
      <c r="H166" s="3"/>
      <c r="I166" s="3"/>
      <c r="J166" s="6"/>
      <c r="K166" s="6"/>
      <c r="L166" s="6"/>
      <c r="M166" s="6"/>
      <c r="N166" s="6"/>
      <c r="O166" s="6"/>
      <c r="P166" s="4"/>
      <c r="Q166" s="4"/>
      <c r="R166" s="4"/>
      <c r="S166" s="5"/>
      <c r="T166" s="6"/>
      <c r="U166" s="6"/>
      <c r="V166" s="6"/>
      <c r="W166" s="4"/>
      <c r="X166" s="4"/>
    </row>
    <row r="167" spans="7:24">
      <c r="G167" s="2"/>
      <c r="H167" s="3"/>
      <c r="I167" s="3"/>
      <c r="J167" s="6"/>
      <c r="K167" s="6"/>
      <c r="L167" s="6"/>
      <c r="M167" s="6"/>
      <c r="N167" s="6"/>
      <c r="O167" s="6"/>
      <c r="P167" s="4"/>
      <c r="Q167" s="4"/>
      <c r="R167" s="4"/>
      <c r="S167" s="5"/>
      <c r="T167" s="6"/>
      <c r="U167" s="6"/>
      <c r="V167" s="6"/>
      <c r="W167" s="4"/>
      <c r="X167" s="4"/>
    </row>
    <row r="168" spans="7:24">
      <c r="G168" s="2"/>
      <c r="H168" s="3"/>
      <c r="I168" s="3"/>
      <c r="J168" s="6"/>
      <c r="K168" s="6"/>
      <c r="L168" s="6"/>
      <c r="M168" s="6"/>
      <c r="N168" s="6"/>
      <c r="O168" s="6"/>
      <c r="P168" s="4"/>
      <c r="Q168" s="4"/>
      <c r="R168" s="4"/>
      <c r="S168" s="5"/>
      <c r="T168" s="6"/>
      <c r="U168" s="6"/>
      <c r="V168" s="6"/>
      <c r="W168" s="4"/>
      <c r="X168" s="4"/>
    </row>
    <row r="169" spans="7:24">
      <c r="G169" s="2"/>
      <c r="H169" s="3"/>
      <c r="I169" s="3"/>
      <c r="J169" s="6"/>
      <c r="K169" s="6"/>
      <c r="L169" s="6"/>
      <c r="M169" s="6"/>
      <c r="N169" s="6"/>
      <c r="O169" s="6"/>
      <c r="P169" s="4"/>
      <c r="Q169" s="4"/>
      <c r="R169" s="4"/>
      <c r="S169" s="5"/>
      <c r="T169" s="6"/>
      <c r="U169" s="6"/>
      <c r="V169" s="6"/>
      <c r="W169" s="4"/>
      <c r="X169" s="4"/>
    </row>
    <row r="170" spans="7:24">
      <c r="G170" s="2"/>
      <c r="H170" s="3"/>
      <c r="I170" s="3"/>
      <c r="J170" s="6"/>
      <c r="K170" s="6"/>
      <c r="L170" s="6"/>
      <c r="M170" s="6"/>
      <c r="N170" s="6"/>
      <c r="O170" s="6"/>
      <c r="P170" s="4"/>
      <c r="Q170" s="4"/>
      <c r="R170" s="4"/>
      <c r="S170" s="5"/>
      <c r="T170" s="6"/>
      <c r="U170" s="6"/>
      <c r="V170" s="6"/>
      <c r="W170" s="4"/>
      <c r="X170" s="4"/>
    </row>
    <row r="171" spans="7:24">
      <c r="G171" s="2"/>
      <c r="H171" s="3"/>
      <c r="I171" s="3"/>
      <c r="J171" s="6"/>
      <c r="K171" s="6"/>
      <c r="L171" s="6"/>
      <c r="M171" s="6"/>
      <c r="N171" s="6"/>
      <c r="O171" s="6"/>
      <c r="P171" s="4"/>
      <c r="Q171" s="4"/>
      <c r="R171" s="4"/>
      <c r="S171" s="5"/>
      <c r="T171" s="6"/>
      <c r="U171" s="6"/>
      <c r="V171" s="6"/>
      <c r="W171" s="4"/>
      <c r="X171" s="4"/>
    </row>
    <row r="172" spans="7:24">
      <c r="G172" s="2"/>
      <c r="H172" s="3"/>
      <c r="I172" s="3"/>
      <c r="J172" s="6"/>
      <c r="K172" s="6"/>
      <c r="L172" s="6"/>
      <c r="M172" s="6"/>
      <c r="N172" s="6"/>
      <c r="O172" s="6"/>
      <c r="P172" s="4"/>
      <c r="Q172" s="4"/>
      <c r="R172" s="4"/>
      <c r="S172" s="5"/>
      <c r="T172" s="6"/>
      <c r="U172" s="6"/>
      <c r="V172" s="6"/>
      <c r="W172" s="4"/>
      <c r="X172" s="4"/>
    </row>
    <row r="173" spans="7:24">
      <c r="G173" s="2"/>
      <c r="H173" s="3"/>
      <c r="I173" s="3"/>
      <c r="J173" s="6"/>
      <c r="K173" s="6"/>
      <c r="L173" s="6"/>
      <c r="M173" s="6"/>
      <c r="N173" s="6"/>
      <c r="O173" s="6"/>
      <c r="P173" s="4"/>
      <c r="Q173" s="4"/>
      <c r="R173" s="4"/>
      <c r="S173" s="5"/>
      <c r="T173" s="6"/>
      <c r="U173" s="6"/>
      <c r="V173" s="6"/>
      <c r="W173" s="4"/>
      <c r="X173" s="4"/>
    </row>
    <row r="174" spans="7:24">
      <c r="G174" s="2"/>
      <c r="H174" s="3"/>
      <c r="I174" s="3"/>
      <c r="J174" s="6"/>
      <c r="K174" s="6"/>
      <c r="L174" s="6"/>
      <c r="M174" s="6"/>
      <c r="N174" s="6"/>
      <c r="O174" s="6"/>
      <c r="P174" s="4"/>
      <c r="Q174" s="4"/>
      <c r="R174" s="4"/>
      <c r="S174" s="5"/>
      <c r="T174" s="6"/>
      <c r="U174" s="6"/>
      <c r="V174" s="6"/>
      <c r="W174" s="4"/>
      <c r="X174" s="4"/>
    </row>
    <row r="175" spans="7:24">
      <c r="G175" s="2"/>
      <c r="H175" s="3"/>
      <c r="I175" s="3"/>
      <c r="J175" s="6"/>
      <c r="K175" s="6"/>
      <c r="L175" s="6"/>
      <c r="M175" s="6"/>
      <c r="N175" s="6"/>
      <c r="O175" s="6"/>
      <c r="P175" s="4"/>
      <c r="Q175" s="4"/>
      <c r="R175" s="4"/>
      <c r="S175" s="5"/>
      <c r="T175" s="6"/>
      <c r="U175" s="6"/>
      <c r="V175" s="6"/>
      <c r="W175" s="4"/>
      <c r="X175" s="4"/>
    </row>
    <row r="176" spans="7:24">
      <c r="G176" s="2"/>
      <c r="H176" s="3"/>
      <c r="I176" s="3"/>
      <c r="J176" s="6"/>
      <c r="K176" s="6"/>
      <c r="L176" s="6"/>
      <c r="M176" s="6"/>
      <c r="N176" s="6"/>
      <c r="O176" s="6"/>
      <c r="P176" s="4"/>
      <c r="Q176" s="4"/>
      <c r="R176" s="4"/>
      <c r="S176" s="5"/>
      <c r="T176" s="6"/>
      <c r="U176" s="6"/>
      <c r="V176" s="6"/>
      <c r="W176" s="4"/>
      <c r="X176" s="4"/>
    </row>
    <row r="177" spans="7:24">
      <c r="G177" s="2"/>
      <c r="H177" s="3"/>
      <c r="I177" s="3"/>
      <c r="J177" s="6"/>
      <c r="K177" s="6"/>
      <c r="L177" s="6"/>
      <c r="M177" s="6"/>
      <c r="N177" s="6"/>
      <c r="O177" s="6"/>
      <c r="P177" s="4"/>
      <c r="Q177" s="4"/>
      <c r="R177" s="4"/>
      <c r="S177" s="5"/>
      <c r="T177" s="6"/>
      <c r="U177" s="6"/>
      <c r="V177" s="6"/>
      <c r="W177" s="4"/>
      <c r="X177" s="4"/>
    </row>
    <row r="178" spans="7:24">
      <c r="G178" s="2"/>
      <c r="H178" s="3"/>
      <c r="I178" s="3"/>
      <c r="J178" s="6"/>
      <c r="K178" s="6"/>
      <c r="L178" s="6"/>
      <c r="M178" s="6"/>
      <c r="N178" s="6"/>
      <c r="O178" s="6"/>
      <c r="P178" s="4"/>
      <c r="Q178" s="4"/>
      <c r="R178" s="4"/>
      <c r="S178" s="5"/>
      <c r="T178" s="6"/>
      <c r="U178" s="6"/>
      <c r="V178" s="6"/>
      <c r="W178" s="4"/>
      <c r="X178" s="4"/>
    </row>
    <row r="179" spans="7:24">
      <c r="G179" s="2"/>
      <c r="H179" s="3"/>
      <c r="I179" s="3"/>
      <c r="J179" s="6"/>
      <c r="K179" s="6"/>
      <c r="L179" s="6"/>
      <c r="M179" s="6"/>
      <c r="N179" s="6"/>
      <c r="O179" s="6"/>
      <c r="P179" s="4"/>
      <c r="Q179" s="4"/>
      <c r="R179" s="4"/>
      <c r="S179" s="5"/>
      <c r="T179" s="6"/>
      <c r="U179" s="6"/>
      <c r="V179" s="6"/>
      <c r="W179" s="4"/>
      <c r="X179" s="4"/>
    </row>
    <row r="180" spans="7:24">
      <c r="G180" s="2"/>
      <c r="H180" s="3"/>
      <c r="I180" s="3"/>
      <c r="J180" s="6"/>
      <c r="K180" s="6"/>
      <c r="L180" s="6"/>
      <c r="M180" s="6"/>
      <c r="N180" s="6"/>
      <c r="O180" s="6"/>
      <c r="P180" s="4"/>
      <c r="Q180" s="4"/>
      <c r="R180" s="4"/>
      <c r="S180" s="5"/>
      <c r="T180" s="6"/>
      <c r="U180" s="6"/>
      <c r="V180" s="6"/>
      <c r="W180" s="4"/>
      <c r="X180" s="4"/>
    </row>
    <row r="181" spans="7:24">
      <c r="G181" s="2"/>
      <c r="H181" s="3"/>
      <c r="I181" s="3"/>
      <c r="J181" s="6"/>
      <c r="K181" s="6"/>
      <c r="L181" s="6"/>
      <c r="M181" s="6"/>
      <c r="N181" s="6"/>
      <c r="O181" s="6"/>
      <c r="P181" s="4"/>
      <c r="Q181" s="4"/>
      <c r="R181" s="4"/>
      <c r="S181" s="5"/>
      <c r="T181" s="6"/>
      <c r="U181" s="6"/>
      <c r="V181" s="6"/>
      <c r="W181" s="4"/>
      <c r="X181" s="4"/>
    </row>
    <row r="182" spans="7:24">
      <c r="G182" s="2"/>
      <c r="H182" s="3"/>
      <c r="I182" s="3"/>
      <c r="J182" s="6"/>
      <c r="K182" s="6"/>
      <c r="L182" s="6"/>
      <c r="M182" s="6"/>
      <c r="N182" s="6"/>
      <c r="O182" s="6"/>
      <c r="P182" s="4"/>
      <c r="Q182" s="4"/>
      <c r="R182" s="4"/>
      <c r="S182" s="5"/>
      <c r="T182" s="6"/>
      <c r="U182" s="6"/>
      <c r="V182" s="6"/>
      <c r="W182" s="4"/>
      <c r="X182" s="4"/>
    </row>
    <row r="183" spans="7:24">
      <c r="G183" s="2"/>
      <c r="H183" s="3"/>
      <c r="I183" s="3"/>
      <c r="J183" s="6"/>
      <c r="K183" s="6"/>
      <c r="L183" s="6"/>
      <c r="M183" s="6"/>
      <c r="N183" s="6"/>
      <c r="O183" s="6"/>
      <c r="P183" s="4"/>
      <c r="Q183" s="4"/>
      <c r="R183" s="4"/>
      <c r="S183" s="5"/>
      <c r="T183" s="6"/>
      <c r="U183" s="6"/>
      <c r="V183" s="6"/>
      <c r="W183" s="4"/>
      <c r="X183" s="4"/>
    </row>
    <row r="184" spans="7:24">
      <c r="G184" s="2"/>
      <c r="H184" s="3"/>
      <c r="I184" s="3"/>
      <c r="J184" s="6"/>
      <c r="K184" s="6"/>
      <c r="L184" s="6"/>
      <c r="M184" s="6"/>
      <c r="N184" s="6"/>
      <c r="O184" s="6"/>
      <c r="P184" s="4"/>
      <c r="Q184" s="4"/>
      <c r="R184" s="4"/>
      <c r="S184" s="5"/>
      <c r="T184" s="6"/>
      <c r="U184" s="6"/>
      <c r="V184" s="6"/>
      <c r="W184" s="4"/>
      <c r="X184" s="4"/>
    </row>
    <row r="185" spans="7:24">
      <c r="G185" s="2"/>
      <c r="H185" s="3"/>
      <c r="I185" s="3"/>
      <c r="J185" s="6"/>
      <c r="K185" s="6"/>
      <c r="L185" s="6"/>
      <c r="M185" s="6"/>
      <c r="N185" s="6"/>
      <c r="O185" s="6"/>
      <c r="P185" s="4"/>
      <c r="Q185" s="4"/>
      <c r="R185" s="4"/>
      <c r="S185" s="5"/>
      <c r="T185" s="6"/>
      <c r="U185" s="6"/>
      <c r="V185" s="6"/>
      <c r="W185" s="4"/>
      <c r="X185" s="4"/>
    </row>
    <row r="186" spans="7:24">
      <c r="G186" s="2"/>
      <c r="H186" s="3"/>
      <c r="I186" s="3"/>
      <c r="J186" s="6"/>
      <c r="K186" s="6"/>
      <c r="L186" s="6"/>
      <c r="M186" s="6"/>
      <c r="N186" s="6"/>
      <c r="O186" s="6"/>
      <c r="P186" s="4"/>
      <c r="Q186" s="4"/>
      <c r="R186" s="4"/>
      <c r="S186" s="5"/>
      <c r="T186" s="6"/>
      <c r="U186" s="6"/>
      <c r="V186" s="6"/>
      <c r="W186" s="4"/>
      <c r="X186" s="4"/>
    </row>
    <row r="187" spans="7:24">
      <c r="G187" s="2"/>
      <c r="H187" s="3"/>
      <c r="I187" s="3"/>
      <c r="J187" s="6"/>
      <c r="K187" s="6"/>
      <c r="L187" s="6"/>
      <c r="M187" s="6"/>
      <c r="N187" s="6"/>
      <c r="O187" s="6"/>
      <c r="P187" s="4"/>
      <c r="Q187" s="4"/>
      <c r="R187" s="4"/>
      <c r="S187" s="5"/>
      <c r="T187" s="6"/>
      <c r="U187" s="6"/>
      <c r="V187" s="6"/>
      <c r="W187" s="4"/>
      <c r="X187" s="4"/>
    </row>
    <row r="188" spans="7:24">
      <c r="G188" s="2"/>
      <c r="H188" s="3"/>
      <c r="I188" s="3"/>
      <c r="J188" s="6"/>
      <c r="K188" s="6"/>
      <c r="L188" s="6"/>
      <c r="M188" s="6"/>
      <c r="N188" s="6"/>
      <c r="O188" s="6"/>
      <c r="P188" s="4"/>
      <c r="Q188" s="4"/>
      <c r="R188" s="4"/>
      <c r="S188" s="5"/>
      <c r="T188" s="6"/>
      <c r="U188" s="6"/>
      <c r="V188" s="6"/>
      <c r="W188" s="4"/>
      <c r="X188" s="4"/>
    </row>
    <row r="189" spans="7:24">
      <c r="G189" s="2"/>
      <c r="H189" s="3"/>
      <c r="I189" s="3"/>
      <c r="J189" s="6"/>
      <c r="K189" s="6"/>
      <c r="L189" s="6"/>
      <c r="M189" s="6"/>
      <c r="N189" s="6"/>
      <c r="O189" s="6"/>
      <c r="P189" s="4"/>
      <c r="Q189" s="4"/>
      <c r="R189" s="4"/>
      <c r="S189" s="5"/>
      <c r="T189" s="6"/>
      <c r="U189" s="6"/>
      <c r="V189" s="6"/>
      <c r="W189" s="4"/>
      <c r="X189" s="4"/>
    </row>
    <row r="190" spans="7:24">
      <c r="G190" s="2"/>
      <c r="H190" s="3"/>
      <c r="I190" s="3"/>
      <c r="J190" s="6"/>
      <c r="K190" s="6"/>
      <c r="L190" s="6"/>
      <c r="M190" s="6"/>
      <c r="N190" s="6"/>
      <c r="O190" s="6"/>
      <c r="P190" s="4"/>
      <c r="Q190" s="4"/>
      <c r="R190" s="4"/>
      <c r="S190" s="5"/>
      <c r="T190" s="6"/>
      <c r="U190" s="6"/>
      <c r="V190" s="6"/>
      <c r="W190" s="4"/>
      <c r="X190" s="4"/>
    </row>
    <row r="191" spans="7:24">
      <c r="G191" s="2"/>
      <c r="H191" s="3"/>
      <c r="I191" s="3"/>
      <c r="J191" s="6"/>
      <c r="K191" s="6"/>
      <c r="L191" s="6"/>
      <c r="M191" s="6"/>
      <c r="N191" s="6"/>
      <c r="O191" s="6"/>
      <c r="P191" s="4"/>
      <c r="Q191" s="4"/>
      <c r="R191" s="4"/>
      <c r="S191" s="5"/>
      <c r="T191" s="6"/>
      <c r="U191" s="6"/>
      <c r="V191" s="6"/>
      <c r="W191" s="4"/>
      <c r="X191" s="4"/>
    </row>
    <row r="192" spans="7:24">
      <c r="G192" s="2"/>
      <c r="H192" s="3"/>
      <c r="I192" s="3"/>
      <c r="J192" s="6"/>
      <c r="K192" s="6"/>
      <c r="L192" s="6"/>
      <c r="M192" s="6"/>
      <c r="N192" s="6"/>
      <c r="O192" s="6"/>
      <c r="P192" s="4"/>
      <c r="Q192" s="4"/>
      <c r="R192" s="4"/>
      <c r="S192" s="5"/>
      <c r="T192" s="6"/>
      <c r="U192" s="6"/>
      <c r="V192" s="6"/>
      <c r="W192" s="4"/>
      <c r="X192" s="4"/>
    </row>
    <row r="193" spans="7:24">
      <c r="G193" s="2"/>
      <c r="H193" s="3"/>
      <c r="I193" s="3"/>
      <c r="J193" s="6"/>
      <c r="K193" s="6"/>
      <c r="L193" s="6"/>
      <c r="M193" s="6"/>
      <c r="N193" s="6"/>
      <c r="O193" s="6"/>
      <c r="P193" s="4"/>
      <c r="Q193" s="4"/>
      <c r="R193" s="4"/>
      <c r="S193" s="5"/>
      <c r="T193" s="6"/>
      <c r="U193" s="6"/>
      <c r="V193" s="6"/>
      <c r="W193" s="4"/>
      <c r="X193" s="4"/>
    </row>
    <row r="194" spans="7:24">
      <c r="G194" s="2"/>
      <c r="H194" s="3"/>
      <c r="I194" s="3"/>
      <c r="J194" s="6"/>
      <c r="K194" s="6"/>
      <c r="L194" s="6"/>
      <c r="M194" s="6"/>
      <c r="N194" s="6"/>
      <c r="O194" s="6"/>
      <c r="P194" s="4"/>
      <c r="Q194" s="4"/>
      <c r="R194" s="4"/>
      <c r="S194" s="5"/>
      <c r="T194" s="6"/>
      <c r="U194" s="6"/>
      <c r="V194" s="6"/>
      <c r="W194" s="4"/>
      <c r="X194" s="4"/>
    </row>
    <row r="195" spans="7:24">
      <c r="G195" s="2"/>
      <c r="H195" s="3"/>
      <c r="I195" s="3"/>
      <c r="J195" s="6"/>
      <c r="K195" s="6"/>
      <c r="L195" s="6"/>
      <c r="M195" s="6"/>
      <c r="N195" s="6"/>
      <c r="O195" s="6"/>
      <c r="P195" s="4"/>
      <c r="Q195" s="4"/>
      <c r="R195" s="4"/>
      <c r="S195" s="5"/>
      <c r="T195" s="6"/>
      <c r="U195" s="6"/>
      <c r="V195" s="6"/>
      <c r="W195" s="4"/>
      <c r="X195" s="4"/>
    </row>
    <row r="196" spans="7:24">
      <c r="G196" s="2"/>
      <c r="H196" s="3"/>
      <c r="I196" s="3"/>
      <c r="J196" s="6"/>
      <c r="K196" s="6"/>
      <c r="L196" s="6"/>
      <c r="M196" s="6"/>
      <c r="N196" s="6"/>
      <c r="O196" s="6"/>
      <c r="P196" s="4"/>
      <c r="Q196" s="4"/>
      <c r="R196" s="4"/>
      <c r="S196" s="5"/>
      <c r="T196" s="6"/>
      <c r="U196" s="6"/>
      <c r="V196" s="6"/>
      <c r="W196" s="4"/>
      <c r="X196" s="4"/>
    </row>
    <row r="197" spans="7:24">
      <c r="G197" s="2"/>
      <c r="H197" s="3"/>
      <c r="I197" s="3"/>
      <c r="J197" s="6"/>
      <c r="K197" s="6"/>
      <c r="L197" s="6"/>
      <c r="M197" s="6"/>
      <c r="N197" s="6"/>
      <c r="O197" s="6"/>
      <c r="P197" s="4"/>
      <c r="Q197" s="4"/>
      <c r="R197" s="4"/>
      <c r="S197" s="5"/>
      <c r="T197" s="6"/>
      <c r="U197" s="6"/>
      <c r="V197" s="6"/>
      <c r="W197" s="4"/>
      <c r="X197" s="4"/>
    </row>
    <row r="198" spans="7:24">
      <c r="G198" s="2"/>
      <c r="H198" s="3"/>
      <c r="I198" s="3"/>
      <c r="J198" s="6"/>
      <c r="K198" s="6"/>
      <c r="L198" s="6"/>
      <c r="M198" s="6"/>
      <c r="N198" s="6"/>
      <c r="O198" s="6"/>
      <c r="P198" s="4"/>
      <c r="Q198" s="4"/>
      <c r="R198" s="4"/>
      <c r="S198" s="5"/>
      <c r="T198" s="6"/>
      <c r="U198" s="6"/>
      <c r="V198" s="6"/>
      <c r="W198" s="4"/>
      <c r="X198" s="4"/>
    </row>
    <row r="199" spans="7:24">
      <c r="G199" s="2"/>
      <c r="H199" s="3"/>
      <c r="I199" s="3"/>
      <c r="J199" s="6"/>
      <c r="K199" s="6"/>
      <c r="L199" s="6"/>
      <c r="M199" s="6"/>
      <c r="N199" s="6"/>
      <c r="O199" s="6"/>
      <c r="P199" s="4"/>
      <c r="Q199" s="4"/>
      <c r="R199" s="4"/>
      <c r="S199" s="5"/>
      <c r="T199" s="6"/>
      <c r="U199" s="6"/>
      <c r="V199" s="6"/>
      <c r="W199" s="4"/>
      <c r="X199" s="4"/>
    </row>
    <row r="200" spans="7:24">
      <c r="G200" s="2"/>
      <c r="H200" s="3"/>
      <c r="I200" s="3"/>
      <c r="J200" s="6"/>
      <c r="K200" s="6"/>
      <c r="L200" s="6"/>
      <c r="M200" s="6"/>
      <c r="N200" s="6"/>
      <c r="O200" s="6"/>
      <c r="P200" s="4"/>
      <c r="Q200" s="4"/>
      <c r="R200" s="4"/>
      <c r="S200" s="5"/>
      <c r="T200" s="6"/>
      <c r="U200" s="6"/>
      <c r="V200" s="6"/>
      <c r="W200" s="4"/>
      <c r="X200" s="4"/>
    </row>
    <row r="201" spans="7:24">
      <c r="G201" s="2"/>
      <c r="H201" s="3"/>
      <c r="I201" s="3"/>
      <c r="J201" s="6"/>
      <c r="K201" s="6"/>
      <c r="L201" s="6"/>
      <c r="M201" s="6"/>
      <c r="N201" s="6"/>
      <c r="O201" s="6"/>
      <c r="P201" s="4"/>
      <c r="Q201" s="4"/>
      <c r="R201" s="4"/>
      <c r="S201" s="5"/>
      <c r="T201" s="6"/>
      <c r="U201" s="6"/>
      <c r="V201" s="6"/>
      <c r="W201" s="4"/>
      <c r="X201" s="4"/>
    </row>
    <row r="202" spans="7:24">
      <c r="G202" s="2"/>
      <c r="H202" s="3"/>
      <c r="I202" s="3"/>
      <c r="J202" s="6"/>
      <c r="K202" s="6"/>
      <c r="L202" s="6"/>
      <c r="M202" s="6"/>
      <c r="N202" s="6"/>
      <c r="O202" s="6"/>
      <c r="P202" s="4"/>
      <c r="Q202" s="4"/>
      <c r="R202" s="4"/>
      <c r="S202" s="5"/>
      <c r="T202" s="6"/>
      <c r="U202" s="6"/>
      <c r="V202" s="6"/>
      <c r="W202" s="4"/>
      <c r="X202" s="4"/>
    </row>
    <row r="203" spans="7:24">
      <c r="G203" s="2"/>
      <c r="H203" s="3"/>
      <c r="I203" s="3"/>
      <c r="J203" s="6"/>
      <c r="K203" s="6"/>
      <c r="L203" s="6"/>
      <c r="M203" s="6"/>
      <c r="N203" s="6"/>
      <c r="O203" s="6"/>
      <c r="P203" s="4"/>
      <c r="Q203" s="4"/>
      <c r="R203" s="4"/>
      <c r="S203" s="5"/>
      <c r="T203" s="6"/>
      <c r="U203" s="6"/>
      <c r="V203" s="6"/>
      <c r="W203" s="4"/>
      <c r="X203" s="4"/>
    </row>
    <row r="204" spans="7:24">
      <c r="G204" s="2"/>
      <c r="H204" s="3"/>
      <c r="I204" s="3"/>
      <c r="J204" s="6"/>
      <c r="K204" s="6"/>
      <c r="L204" s="6"/>
      <c r="M204" s="6"/>
      <c r="N204" s="6"/>
      <c r="O204" s="6"/>
      <c r="P204" s="4"/>
      <c r="Q204" s="4"/>
      <c r="R204" s="4"/>
      <c r="S204" s="5"/>
      <c r="T204" s="6"/>
      <c r="U204" s="6"/>
      <c r="V204" s="6"/>
      <c r="W204" s="4"/>
      <c r="X204" s="4"/>
    </row>
    <row r="205" spans="7:24">
      <c r="G205" s="2"/>
      <c r="H205" s="3"/>
      <c r="I205" s="3"/>
      <c r="J205" s="6"/>
      <c r="K205" s="6"/>
      <c r="L205" s="6"/>
      <c r="M205" s="6"/>
      <c r="N205" s="6"/>
      <c r="O205" s="6"/>
      <c r="P205" s="4"/>
      <c r="Q205" s="4"/>
      <c r="R205" s="4"/>
      <c r="S205" s="5"/>
      <c r="T205" s="6"/>
      <c r="U205" s="6"/>
      <c r="V205" s="6"/>
      <c r="W205" s="4"/>
      <c r="X205" s="4"/>
    </row>
    <row r="206" spans="7:24">
      <c r="G206" s="2"/>
      <c r="H206" s="3"/>
      <c r="I206" s="3"/>
      <c r="J206" s="6"/>
      <c r="K206" s="6"/>
      <c r="L206" s="6"/>
      <c r="M206" s="6"/>
      <c r="N206" s="6"/>
      <c r="O206" s="6"/>
      <c r="P206" s="4"/>
      <c r="Q206" s="4"/>
      <c r="R206" s="4"/>
      <c r="S206" s="5"/>
      <c r="T206" s="6"/>
      <c r="U206" s="6"/>
      <c r="V206" s="6"/>
      <c r="W206" s="4"/>
      <c r="X206" s="4"/>
    </row>
    <row r="207" spans="7:24">
      <c r="G207" s="2"/>
      <c r="H207" s="3"/>
      <c r="I207" s="3"/>
      <c r="J207" s="6"/>
      <c r="K207" s="6"/>
      <c r="L207" s="6"/>
      <c r="M207" s="6"/>
      <c r="N207" s="6"/>
      <c r="O207" s="6"/>
      <c r="P207" s="4"/>
      <c r="Q207" s="4"/>
      <c r="R207" s="4"/>
      <c r="S207" s="5"/>
      <c r="T207" s="6"/>
      <c r="U207" s="6"/>
      <c r="V207" s="6"/>
      <c r="W207" s="4"/>
      <c r="X207" s="4"/>
    </row>
    <row r="208" spans="7:24">
      <c r="G208" s="2"/>
      <c r="H208" s="3"/>
      <c r="I208" s="3"/>
      <c r="J208" s="6"/>
      <c r="K208" s="6"/>
      <c r="L208" s="6"/>
      <c r="M208" s="6"/>
      <c r="N208" s="6"/>
      <c r="O208" s="6"/>
      <c r="P208" s="4"/>
      <c r="Q208" s="4"/>
      <c r="R208" s="4"/>
      <c r="S208" s="5"/>
      <c r="T208" s="6"/>
      <c r="U208" s="6"/>
      <c r="V208" s="6"/>
      <c r="W208" s="4"/>
      <c r="X208" s="4"/>
    </row>
    <row r="209" spans="7:24">
      <c r="G209" s="2"/>
      <c r="H209" s="3"/>
      <c r="I209" s="3"/>
      <c r="J209" s="6"/>
      <c r="K209" s="6"/>
      <c r="L209" s="6"/>
      <c r="M209" s="6"/>
      <c r="N209" s="6"/>
      <c r="O209" s="6"/>
      <c r="P209" s="4"/>
      <c r="Q209" s="4"/>
      <c r="R209" s="4"/>
      <c r="S209" s="5"/>
      <c r="T209" s="6"/>
      <c r="U209" s="6"/>
      <c r="V209" s="6"/>
      <c r="W209" s="4"/>
      <c r="X209" s="4"/>
    </row>
    <row r="210" spans="7:24">
      <c r="G210" s="2"/>
      <c r="H210" s="3"/>
      <c r="I210" s="3"/>
      <c r="J210" s="6"/>
      <c r="K210" s="6"/>
      <c r="L210" s="6"/>
      <c r="M210" s="6"/>
      <c r="N210" s="6"/>
      <c r="O210" s="6"/>
      <c r="P210" s="4"/>
      <c r="Q210" s="4"/>
      <c r="R210" s="4"/>
      <c r="S210" s="5"/>
      <c r="T210" s="6"/>
      <c r="U210" s="6"/>
      <c r="V210" s="6"/>
      <c r="W210" s="4"/>
      <c r="X210" s="4"/>
    </row>
    <row r="211" spans="7:24">
      <c r="G211" s="2"/>
      <c r="H211" s="3"/>
      <c r="I211" s="3"/>
      <c r="J211" s="6"/>
      <c r="K211" s="6"/>
      <c r="L211" s="6"/>
      <c r="M211" s="6"/>
      <c r="N211" s="6"/>
      <c r="O211" s="6"/>
      <c r="P211" s="4"/>
      <c r="Q211" s="4"/>
      <c r="R211" s="4"/>
      <c r="S211" s="5"/>
      <c r="T211" s="6"/>
      <c r="U211" s="6"/>
      <c r="V211" s="6"/>
      <c r="W211" s="4"/>
      <c r="X211" s="4"/>
    </row>
    <row r="212" spans="7:24">
      <c r="G212" s="2"/>
      <c r="H212" s="3"/>
      <c r="I212" s="3"/>
      <c r="J212" s="6"/>
      <c r="K212" s="6"/>
      <c r="L212" s="6"/>
      <c r="M212" s="6"/>
      <c r="N212" s="6"/>
      <c r="O212" s="6"/>
      <c r="P212" s="4"/>
      <c r="Q212" s="4"/>
      <c r="R212" s="4"/>
      <c r="S212" s="5"/>
      <c r="T212" s="6"/>
      <c r="U212" s="6"/>
      <c r="V212" s="6"/>
      <c r="W212" s="4"/>
      <c r="X212" s="4"/>
    </row>
    <row r="213" spans="7:24">
      <c r="G213" s="2"/>
      <c r="H213" s="3"/>
      <c r="I213" s="3"/>
      <c r="J213" s="6"/>
      <c r="K213" s="6"/>
      <c r="L213" s="6"/>
      <c r="M213" s="6"/>
      <c r="N213" s="6"/>
      <c r="O213" s="6"/>
      <c r="P213" s="4"/>
      <c r="Q213" s="4"/>
      <c r="R213" s="4"/>
      <c r="S213" s="5"/>
      <c r="T213" s="6"/>
      <c r="U213" s="6"/>
      <c r="V213" s="6"/>
      <c r="W213" s="4"/>
      <c r="X213" s="4"/>
    </row>
    <row r="214" spans="7:24">
      <c r="G214" s="2"/>
      <c r="H214" s="3"/>
      <c r="I214" s="3"/>
      <c r="J214" s="6"/>
      <c r="K214" s="6"/>
      <c r="L214" s="6"/>
      <c r="M214" s="6"/>
      <c r="N214" s="6"/>
      <c r="O214" s="6"/>
      <c r="P214" s="4"/>
      <c r="Q214" s="4"/>
      <c r="R214" s="4"/>
      <c r="S214" s="5"/>
      <c r="T214" s="6"/>
      <c r="U214" s="6"/>
      <c r="V214" s="6"/>
      <c r="W214" s="4"/>
      <c r="X214" s="4"/>
    </row>
    <row r="215" spans="7:24">
      <c r="G215" s="2"/>
      <c r="H215" s="3"/>
      <c r="I215" s="3"/>
      <c r="J215" s="6"/>
      <c r="K215" s="6"/>
      <c r="L215" s="6"/>
      <c r="M215" s="6"/>
      <c r="N215" s="6"/>
      <c r="O215" s="6"/>
      <c r="P215" s="4"/>
      <c r="Q215" s="4"/>
      <c r="R215" s="4"/>
      <c r="S215" s="5"/>
      <c r="T215" s="6"/>
      <c r="U215" s="6"/>
      <c r="V215" s="6"/>
      <c r="W215" s="4"/>
      <c r="X215" s="4"/>
    </row>
    <row r="216" spans="7:24">
      <c r="G216" s="2"/>
      <c r="H216" s="3"/>
      <c r="I216" s="3"/>
      <c r="J216" s="6"/>
      <c r="K216" s="6"/>
      <c r="L216" s="6"/>
      <c r="M216" s="6"/>
      <c r="N216" s="6"/>
      <c r="O216" s="6"/>
      <c r="P216" s="4"/>
      <c r="Q216" s="4"/>
      <c r="R216" s="4"/>
      <c r="S216" s="5"/>
      <c r="T216" s="6"/>
      <c r="U216" s="6"/>
      <c r="V216" s="6"/>
      <c r="W216" s="4"/>
      <c r="X216" s="4"/>
    </row>
  </sheetData>
  <phoneticPr fontId="4"/>
  <pageMargins left="0.7" right="0.7" top="0.75" bottom="0.75" header="0.3" footer="0.3"/>
  <pageSetup paperSize="9" scale="30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1. 前提</vt:lpstr>
      <vt:lpstr>2. 月次売上高（ご記入ください）</vt:lpstr>
      <vt:lpstr>3. 通常枠（第５回公募用）</vt:lpstr>
      <vt:lpstr>4. 通常枠（第６回公募用）</vt:lpstr>
      <vt:lpstr>5. 回復・再生応援枠（第６回公募用）</vt:lpstr>
      <vt:lpstr>'3. 通常枠（第５回公募用）'!Print_Area</vt:lpstr>
      <vt:lpstr>'4. 通常枠（第６回公募用）'!Print_Area</vt:lpstr>
      <vt:lpstr>'5. 回復・再生応援枠（第６回公募用）'!Print_Area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嶋田景太</dc:creator>
  <cp:lastModifiedBy>嶋田 景太</cp:lastModifiedBy>
  <dcterms:created xsi:type="dcterms:W3CDTF">2021-12-05T01:38:53Z</dcterms:created>
  <dcterms:modified xsi:type="dcterms:W3CDTF">2022-03-30T00:59:55Z</dcterms:modified>
</cp:coreProperties>
</file>